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255" activeTab="4"/>
  </bookViews>
  <sheets>
    <sheet name="Riepilogo Generale" sheetId="1" r:id="rId1"/>
    <sheet name="Capitano" sheetId="2" r:id="rId2"/>
    <sheet name="Tenente" sheetId="3" r:id="rId3"/>
    <sheet name="Maresciallo" sheetId="4" r:id="rId4"/>
    <sheet name="Sergente" sheetId="5" r:id="rId5"/>
    <sheet name="VSP" sheetId="6" r:id="rId6"/>
  </sheets>
  <externalReferences>
    <externalReference r:id="rId9"/>
  </externalReferences>
  <definedNames>
    <definedName name="_xlnm.Print_Area" localSheetId="1">'Capitano'!$E$14:$Y$46</definedName>
    <definedName name="_xlnm.Print_Area" localSheetId="3">'Maresciallo'!$E$14:$Y$46</definedName>
    <definedName name="_xlnm.Print_Area" localSheetId="0">'Riepilogo Generale'!$E$9:$T$30</definedName>
    <definedName name="_xlnm.Print_Area" localSheetId="4">'Sergente'!$E$14:$Y$46</definedName>
    <definedName name="_xlnm.Print_Area" localSheetId="2">'Tenente'!$E$5:$Q$11</definedName>
    <definedName name="_xlnm.Print_Area" localSheetId="5">'VSP'!$E$14:$Y$46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<sst xmlns="http://schemas.openxmlformats.org/spreadsheetml/2006/main" count="257" uniqueCount="34">
  <si>
    <t>ATTUALE</t>
  </si>
  <si>
    <t>Ipotesi n° 1</t>
  </si>
  <si>
    <t>Ipotesi n° 2</t>
  </si>
  <si>
    <t>Ipotesi n° 3</t>
  </si>
  <si>
    <t>19 anni</t>
  </si>
  <si>
    <t>29 anni</t>
  </si>
  <si>
    <t>17 anni</t>
  </si>
  <si>
    <t>27 anni</t>
  </si>
  <si>
    <t>33 anni</t>
  </si>
  <si>
    <t>Capitano</t>
  </si>
  <si>
    <t>Tenente</t>
  </si>
  <si>
    <t>Maresciallo</t>
  </si>
  <si>
    <t>Sergente</t>
  </si>
  <si>
    <t>Volontari</t>
  </si>
  <si>
    <t>Anni Servizio</t>
  </si>
  <si>
    <t>Anni Percezione</t>
  </si>
  <si>
    <t>Importo Attuale</t>
  </si>
  <si>
    <t>Percepito 17 anni</t>
  </si>
  <si>
    <t>Percepito 19 anni</t>
  </si>
  <si>
    <t>Percepito 29 anni</t>
  </si>
  <si>
    <t>Totale Annuo</t>
  </si>
  <si>
    <t>Percepito 27 anni</t>
  </si>
  <si>
    <t>Percepito 33 anni</t>
  </si>
  <si>
    <t>Totale</t>
  </si>
  <si>
    <t>Percettori</t>
  </si>
  <si>
    <t>19 + 29 anni</t>
  </si>
  <si>
    <t>27 + 29 anni</t>
  </si>
  <si>
    <t>17 + 19 anni</t>
  </si>
  <si>
    <t>Il Trend calcolato è da considerarsi per un soggetto che compie 17 anni di servizio il 1° gennaio 2003 ossia il guadagno massimo temporale in caso di anticipo (ipotesi n. 1). Il trend risultante nella seconda ipotesi (es. maresciallo con 18 anni di servizio a fronte di una attesa di 1 anno per la maturazione il suo trend risulta essere pari a 2.467,07  (1597,87 + 878,19) è da considerarsi ulteriormente svantaggioso per l'ipotesi 1.</t>
  </si>
  <si>
    <t>Trend (*)</t>
  </si>
  <si>
    <t>(*)</t>
  </si>
  <si>
    <t>&lt; =17</t>
  </si>
  <si>
    <t>Trend 17</t>
  </si>
  <si>
    <t>Ipotesi n° 2 (di riferimento)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</si>
</sst>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#,##0.000"/>
    <numFmt numFmtId="166" formatCode="#,##0.0"/>
    <numFmt numFmtId="167" formatCode="0.0%"/>
    <numFmt numFmtId="168" formatCode="0.000%"/>
    <numFmt numFmtId="169" formatCode="0.0000%"/>
    <numFmt numFmtId="170" formatCode="#,##0.0000"/>
    <numFmt numFmtId="171" formatCode="0.00000%"/>
    <numFmt numFmtId="172" formatCode="#,##0.0_ ;\-#,##0.0\ "/>
    <numFmt numFmtId="173" formatCode="#,##0.00_ ;\-#,##0.00\ 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0.000"/>
    <numFmt numFmtId="181" formatCode="#,##0_ ;[Red]\-#,##0\ "/>
    <numFmt numFmtId="182" formatCode="#,##0.00_ ;[Red]\-#,##0.00\ 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00000"/>
    <numFmt numFmtId="190" formatCode="0.00000000000"/>
    <numFmt numFmtId="191" formatCode="[$-410]dddd\ d\ mmmm\ 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7" fillId="2" borderId="1" xfId="0" applyNumberFormat="1" applyFont="1" applyFill="1" applyBorder="1" applyAlignment="1" quotePrefix="1">
      <alignment vertical="center"/>
    </xf>
    <xf numFmtId="4" fontId="7" fillId="5" borderId="1" xfId="0" applyNumberFormat="1" applyFont="1" applyFill="1" applyBorder="1" applyAlignment="1" quotePrefix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 quotePrefix="1">
      <alignment vertical="center"/>
    </xf>
    <xf numFmtId="4" fontId="8" fillId="6" borderId="1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  <xf numFmtId="3" fontId="8" fillId="2" borderId="1" xfId="0" applyNumberFormat="1" applyFont="1" applyFill="1" applyBorder="1" applyAlignment="1" quotePrefix="1">
      <alignment vertical="center"/>
    </xf>
    <xf numFmtId="3" fontId="8" fillId="5" borderId="1" xfId="0" applyNumberFormat="1" applyFont="1" applyFill="1" applyBorder="1" applyAlignment="1" quotePrefix="1">
      <alignment vertical="center"/>
    </xf>
    <xf numFmtId="3" fontId="8" fillId="6" borderId="1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3" fontId="7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squale\Documenti\0,99%20CULTRERA-SABINO-VARONE-MUCCI\Ipotesi%20Comparat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sorse Teoria Funzione Pubblic"/>
      <sheetName val="Suddivisione AA AF"/>
      <sheetName val="Assegno Anzianità"/>
      <sheetName val="Assegno Funzionale 19 anni"/>
      <sheetName val="Assegno Funzionale 29 anni"/>
      <sheetName val="Foglio1"/>
      <sheetName val="Risorse x FA"/>
      <sheetName val="Grafico"/>
    </sheetNames>
    <sheetDataSet>
      <sheetData sheetId="3">
        <row r="10">
          <cell r="J10">
            <v>890.89</v>
          </cell>
        </row>
        <row r="11">
          <cell r="J11">
            <v>1107.8</v>
          </cell>
        </row>
        <row r="12">
          <cell r="J12">
            <v>1125.88</v>
          </cell>
        </row>
        <row r="13">
          <cell r="J13">
            <v>1324.71</v>
          </cell>
        </row>
        <row r="14">
          <cell r="J14">
            <v>1704.31</v>
          </cell>
        </row>
      </sheetData>
      <sheetData sheetId="4">
        <row r="10">
          <cell r="J10">
            <v>1107.8</v>
          </cell>
        </row>
        <row r="11">
          <cell r="J11">
            <v>1541.62</v>
          </cell>
        </row>
        <row r="12">
          <cell r="J12">
            <v>1567.45</v>
          </cell>
        </row>
        <row r="13">
          <cell r="J13">
            <v>1650.08</v>
          </cell>
        </row>
        <row r="14">
          <cell r="J14">
            <v>2626.18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E5:T30"/>
  <sheetViews>
    <sheetView workbookViewId="0" topLeftCell="M1">
      <selection activeCell="A21" sqref="A21"/>
    </sheetView>
  </sheetViews>
  <sheetFormatPr defaultColWidth="9.140625" defaultRowHeight="12.75"/>
  <cols>
    <col min="1" max="4" width="9.140625" style="20" customWidth="1"/>
    <col min="5" max="5" width="12.421875" style="20" bestFit="1" customWidth="1"/>
    <col min="6" max="6" width="7.8515625" style="20" bestFit="1" customWidth="1"/>
    <col min="7" max="7" width="10.7109375" style="20" bestFit="1" customWidth="1"/>
    <col min="8" max="8" width="8.8515625" style="20" bestFit="1" customWidth="1"/>
    <col min="9" max="10" width="7.57421875" style="20" bestFit="1" customWidth="1"/>
    <col min="11" max="11" width="1.28515625" style="20" customWidth="1"/>
    <col min="12" max="13" width="7.8515625" style="20" bestFit="1" customWidth="1"/>
    <col min="14" max="14" width="12.140625" style="20" customWidth="1"/>
    <col min="15" max="15" width="1.7109375" style="20" customWidth="1"/>
    <col min="16" max="17" width="10.7109375" style="20" bestFit="1" customWidth="1"/>
    <col min="18" max="18" width="7.8515625" style="20" bestFit="1" customWidth="1"/>
    <col min="19" max="19" width="8.8515625" style="20" bestFit="1" customWidth="1"/>
    <col min="20" max="20" width="9.57421875" style="20" bestFit="1" customWidth="1"/>
    <col min="21" max="16384" width="9.140625" style="20" customWidth="1"/>
  </cols>
  <sheetData>
    <row r="5" ht="12.75">
      <c r="N5" s="15"/>
    </row>
    <row r="9" spans="5:20" ht="15.75">
      <c r="E9" s="47"/>
      <c r="F9" s="49" t="s">
        <v>1</v>
      </c>
      <c r="G9" s="49"/>
      <c r="H9" s="49"/>
      <c r="I9" s="51" t="s">
        <v>29</v>
      </c>
      <c r="J9" s="52"/>
      <c r="L9" s="49" t="s">
        <v>33</v>
      </c>
      <c r="M9" s="49"/>
      <c r="N9" s="49"/>
      <c r="O9" s="2"/>
      <c r="P9" s="49" t="s">
        <v>3</v>
      </c>
      <c r="Q9" s="49"/>
      <c r="R9" s="49"/>
      <c r="S9" s="49"/>
      <c r="T9" s="1"/>
    </row>
    <row r="10" spans="5:20" ht="15.75">
      <c r="E10" s="47"/>
      <c r="F10" s="19" t="s">
        <v>6</v>
      </c>
      <c r="G10" s="19" t="s">
        <v>5</v>
      </c>
      <c r="H10" s="19" t="s">
        <v>23</v>
      </c>
      <c r="I10" s="33" t="s">
        <v>31</v>
      </c>
      <c r="J10" s="33">
        <v>19</v>
      </c>
      <c r="K10" s="1"/>
      <c r="L10" s="19" t="s">
        <v>4</v>
      </c>
      <c r="M10" s="19" t="s">
        <v>5</v>
      </c>
      <c r="N10" s="19" t="s">
        <v>23</v>
      </c>
      <c r="O10" s="1"/>
      <c r="P10" s="19" t="s">
        <v>6</v>
      </c>
      <c r="Q10" s="19" t="s">
        <v>7</v>
      </c>
      <c r="R10" s="19" t="s">
        <v>8</v>
      </c>
      <c r="S10" s="19" t="s">
        <v>23</v>
      </c>
      <c r="T10" s="19" t="s">
        <v>32</v>
      </c>
    </row>
    <row r="11" spans="5:20" ht="15.75">
      <c r="E11" s="18" t="s">
        <v>9</v>
      </c>
      <c r="F11" s="21">
        <f>SUM(Capitano!F22:Q22)</f>
        <v>29024.710000000003</v>
      </c>
      <c r="G11" s="22">
        <f>SUM(Capitano!R22:X22)</f>
        <v>26088.638333333332</v>
      </c>
      <c r="H11" s="25">
        <f>+F11+G11</f>
        <v>55113.348333333335</v>
      </c>
      <c r="I11" s="23">
        <f>H11-N11</f>
        <v>-3651.158333333333</v>
      </c>
      <c r="J11" s="23">
        <f>I11-Capitano!F22-Capitano!G22</f>
        <v>-8488.61</v>
      </c>
      <c r="L11" s="21">
        <f>SUM(Capitano!F32:Q32)</f>
        <v>28270.558333333327</v>
      </c>
      <c r="M11" s="22">
        <f>SUM(Capitano!R32:X32)</f>
        <v>30493.94833333334</v>
      </c>
      <c r="N11" s="25">
        <f>+L11+M11</f>
        <v>58764.50666666667</v>
      </c>
      <c r="P11" s="21">
        <f>SUM(Capitano!F45:O45)</f>
        <v>23099.15833333333</v>
      </c>
      <c r="Q11" s="22">
        <f>SUM(Capitano!P45:U45)</f>
        <v>21356.27</v>
      </c>
      <c r="R11" s="24">
        <f>SUM(Capitano!V45:X45)</f>
        <v>14426.425</v>
      </c>
      <c r="S11" s="25">
        <f>SUM(P11:R11)</f>
        <v>58881.85333333333</v>
      </c>
      <c r="T11" s="23">
        <f>+S11-N11</f>
        <v>117.34666666666453</v>
      </c>
    </row>
    <row r="12" spans="5:20" ht="15.75">
      <c r="E12" s="18" t="s">
        <v>10</v>
      </c>
      <c r="F12" s="21">
        <f>SUM(Tenente!F22:Q22)</f>
        <v>22559.550000000003</v>
      </c>
      <c r="G12" s="22">
        <f>SUM(Tenente!R22:X22)</f>
        <v>16392.43666666667</v>
      </c>
      <c r="H12" s="25">
        <f>+F12+G12</f>
        <v>38951.98666666667</v>
      </c>
      <c r="I12" s="23">
        <f>H12-N12</f>
        <v>-2181.9849999999933</v>
      </c>
      <c r="J12" s="23">
        <f>I12-Tenente!F22-Tenente!G22</f>
        <v>-5941.9099999999935</v>
      </c>
      <c r="L12" s="21">
        <f>SUM(Tenente!F32:Q32)</f>
        <v>21974.225000000002</v>
      </c>
      <c r="M12" s="22">
        <f>SUM(Tenente!R32:X32)</f>
        <v>19159.746666666666</v>
      </c>
      <c r="N12" s="25">
        <f>+L12+M12</f>
        <v>41133.971666666665</v>
      </c>
      <c r="P12" s="21">
        <f>SUM(Tenente!F45:O45)</f>
        <v>16774.225000000002</v>
      </c>
      <c r="Q12" s="22">
        <f>SUM(Tenente!P45:U45)</f>
        <v>12533.56</v>
      </c>
      <c r="R12" s="24">
        <f>SUM(Tenente!V45:X45)</f>
        <v>7148.57</v>
      </c>
      <c r="S12" s="25">
        <f>SUM(P12:R12)</f>
        <v>36456.355</v>
      </c>
      <c r="T12" s="23">
        <f>+S12-N12</f>
        <v>-4677.616666666661</v>
      </c>
    </row>
    <row r="13" spans="5:20" ht="15.75">
      <c r="E13" s="18" t="s">
        <v>11</v>
      </c>
      <c r="F13" s="21">
        <f>SUM(Maresciallo!F22:Q22)</f>
        <v>19174.48</v>
      </c>
      <c r="G13" s="22">
        <f>SUM(Maresciallo!R22:X22)</f>
        <v>15571.085833333336</v>
      </c>
      <c r="H13" s="25">
        <f>+F13+G13</f>
        <v>34745.565833333334</v>
      </c>
      <c r="I13" s="23">
        <f>H13-N13</f>
        <v>-2131.653333333328</v>
      </c>
      <c r="J13" s="23">
        <f>I13-Maresciallo!F22-Maresciallo!G22</f>
        <v>-5327.399999999995</v>
      </c>
      <c r="L13" s="21">
        <f>SUM(Maresciallo!F32:Q32)</f>
        <v>18676.233333333334</v>
      </c>
      <c r="M13" s="22">
        <f>SUM(Maresciallo!R32:X32)</f>
        <v>18200.985833333332</v>
      </c>
      <c r="N13" s="25">
        <f>+L13+M13</f>
        <v>36877.21916666666</v>
      </c>
      <c r="P13" s="21">
        <f>SUM(Maresciallo!F45:O45)</f>
        <v>14620.23333333333</v>
      </c>
      <c r="Q13" s="22">
        <f>SUM(Maresciallo!P45:U45)</f>
        <v>11996.465</v>
      </c>
      <c r="R13" s="24">
        <f>SUM(Maresciallo!V45:X45)</f>
        <v>6880.022499999999</v>
      </c>
      <c r="S13" s="25">
        <f>SUM(P13:R13)</f>
        <v>33496.720833333326</v>
      </c>
      <c r="T13" s="23">
        <f>+S13-N13</f>
        <v>-3380.4983333333366</v>
      </c>
    </row>
    <row r="14" spans="5:20" ht="15.75">
      <c r="E14" s="18" t="s">
        <v>12</v>
      </c>
      <c r="F14" s="21">
        <f>SUM(Sergente!F22:Q22)</f>
        <v>18866.12</v>
      </c>
      <c r="G14" s="22">
        <f>SUM(Sergente!R22:X22)</f>
        <v>15315.148333333334</v>
      </c>
      <c r="H14" s="25">
        <f>+F14+G14</f>
        <v>34181.26833333333</v>
      </c>
      <c r="I14" s="23">
        <f>H14-N14</f>
        <v>-2095.5566666666637</v>
      </c>
      <c r="J14" s="23">
        <f>I14-Sergente!F22-Sergente!G22</f>
        <v>-5239.909999999996</v>
      </c>
      <c r="L14" s="21">
        <f>SUM(Sergente!F32:Q32)</f>
        <v>18376.366666666665</v>
      </c>
      <c r="M14" s="22">
        <f>SUM(Sergente!R32:X32)</f>
        <v>17900.45833333333</v>
      </c>
      <c r="N14" s="25">
        <f>+L14+M14</f>
        <v>36276.825</v>
      </c>
      <c r="P14" s="21">
        <f>SUM(Sergente!F45:O45)</f>
        <v>14424.366666666665</v>
      </c>
      <c r="Q14" s="22">
        <f>SUM(Sergente!P45:U45)</f>
        <v>11828.57</v>
      </c>
      <c r="R14" s="24">
        <f>SUM(Sergente!V45:X45)</f>
        <v>6796.074999999999</v>
      </c>
      <c r="S14" s="25">
        <f>SUM(P14:R14)</f>
        <v>33049.011666666665</v>
      </c>
      <c r="T14" s="23">
        <f>+S14-N14</f>
        <v>-3227.8133333333317</v>
      </c>
    </row>
    <row r="15" spans="5:20" ht="15.75">
      <c r="E15" s="18" t="s">
        <v>13</v>
      </c>
      <c r="F15" s="21">
        <f>SUM(VSP!F22:Q22)</f>
        <v>15172.689999999997</v>
      </c>
      <c r="G15" s="22">
        <f>SUM(VSP!R22:X22)</f>
        <v>11768.947272727271</v>
      </c>
      <c r="H15" s="25">
        <f>+F15+G15</f>
        <v>26941.63727272727</v>
      </c>
      <c r="I15" s="23">
        <f>H15-N15</f>
        <v>-1464.0383333333411</v>
      </c>
      <c r="J15" s="23">
        <f>I15-VSP!F45-VSP!G45</f>
        <v>-3878.940000000008</v>
      </c>
      <c r="L15" s="21">
        <f>SUM(VSP!F32:Q32)</f>
        <v>14778.508333333337</v>
      </c>
      <c r="M15" s="22">
        <f>SUM(VSP!R32:X32)</f>
        <v>13627.167272727273</v>
      </c>
      <c r="N15" s="25">
        <f>+L15+M15</f>
        <v>28405.67560606061</v>
      </c>
      <c r="P15" s="21">
        <f>SUM(VSP!F45:O45)</f>
        <v>12074.508333333331</v>
      </c>
      <c r="Q15" s="22">
        <f>SUM(VSP!P45:U45)</f>
        <v>9663.34909090909</v>
      </c>
      <c r="R15" s="24">
        <f>SUM(VSP!V45:X45)</f>
        <v>5713.464545454545</v>
      </c>
      <c r="S15" s="25">
        <f>SUM(P15:R15)</f>
        <v>27451.321969696968</v>
      </c>
      <c r="T15" s="23">
        <f>+S15-N15</f>
        <v>-954.3536363636413</v>
      </c>
    </row>
    <row r="16" s="6" customFormat="1" ht="15.75"/>
    <row r="18" spans="5:19" ht="15.75">
      <c r="E18" s="48" t="s">
        <v>24</v>
      </c>
      <c r="F18" s="48" t="s">
        <v>1</v>
      </c>
      <c r="G18" s="48"/>
      <c r="H18" s="48"/>
      <c r="I18" s="32"/>
      <c r="J18" s="32"/>
      <c r="K18" s="26"/>
      <c r="L18" s="48" t="s">
        <v>2</v>
      </c>
      <c r="M18" s="48"/>
      <c r="N18" s="48"/>
      <c r="O18" s="3"/>
      <c r="P18" s="48" t="s">
        <v>3</v>
      </c>
      <c r="Q18" s="48"/>
      <c r="R18" s="48"/>
      <c r="S18" s="48"/>
    </row>
    <row r="19" spans="5:19" ht="15.75">
      <c r="E19" s="48"/>
      <c r="F19" s="16" t="s">
        <v>6</v>
      </c>
      <c r="G19" s="17" t="s">
        <v>25</v>
      </c>
      <c r="H19" s="16" t="s">
        <v>23</v>
      </c>
      <c r="I19" s="32"/>
      <c r="J19" s="32"/>
      <c r="K19" s="4"/>
      <c r="L19" s="16" t="s">
        <v>4</v>
      </c>
      <c r="M19" s="16" t="s">
        <v>5</v>
      </c>
      <c r="N19" s="16" t="s">
        <v>23</v>
      </c>
      <c r="O19" s="4"/>
      <c r="P19" s="17" t="s">
        <v>27</v>
      </c>
      <c r="Q19" s="17" t="s">
        <v>26</v>
      </c>
      <c r="R19" s="16" t="s">
        <v>8</v>
      </c>
      <c r="S19" s="16" t="s">
        <v>23</v>
      </c>
    </row>
    <row r="20" spans="5:19" ht="15.75">
      <c r="E20" s="18" t="s">
        <v>9</v>
      </c>
      <c r="F20" s="27">
        <v>40</v>
      </c>
      <c r="G20" s="28">
        <f>588+393</f>
        <v>981</v>
      </c>
      <c r="H20" s="29">
        <f aca="true" t="shared" si="0" ref="H20:H25">SUM(F20:G20)</f>
        <v>1021</v>
      </c>
      <c r="I20" s="32"/>
      <c r="J20" s="32"/>
      <c r="K20" s="30"/>
      <c r="L20" s="27">
        <v>393</v>
      </c>
      <c r="M20" s="28">
        <v>588</v>
      </c>
      <c r="N20" s="29">
        <f aca="true" t="shared" si="1" ref="N20:N25">SUM(L20:M20)</f>
        <v>981</v>
      </c>
      <c r="O20" s="30"/>
      <c r="P20" s="27">
        <f>+F20+L20</f>
        <v>433</v>
      </c>
      <c r="Q20" s="28">
        <f>+M20</f>
        <v>588</v>
      </c>
      <c r="R20" s="29">
        <v>0</v>
      </c>
      <c r="S20" s="27">
        <f aca="true" t="shared" si="2" ref="S20:S25">SUM(P20:R20)</f>
        <v>1021</v>
      </c>
    </row>
    <row r="21" spans="5:19" ht="15.75">
      <c r="E21" s="18" t="s">
        <v>10</v>
      </c>
      <c r="F21" s="27">
        <v>40</v>
      </c>
      <c r="G21" s="28">
        <v>150</v>
      </c>
      <c r="H21" s="29">
        <f t="shared" si="0"/>
        <v>190</v>
      </c>
      <c r="I21" s="32"/>
      <c r="J21" s="32"/>
      <c r="K21" s="30"/>
      <c r="L21" s="27">
        <v>150</v>
      </c>
      <c r="M21" s="28">
        <v>0</v>
      </c>
      <c r="N21" s="29">
        <f t="shared" si="1"/>
        <v>150</v>
      </c>
      <c r="O21" s="30"/>
      <c r="P21" s="27">
        <f>+F21+L21</f>
        <v>190</v>
      </c>
      <c r="Q21" s="28">
        <v>0</v>
      </c>
      <c r="R21" s="29">
        <v>0</v>
      </c>
      <c r="S21" s="27">
        <f t="shared" si="2"/>
        <v>190</v>
      </c>
    </row>
    <row r="22" spans="5:19" ht="15.75">
      <c r="E22" s="18" t="s">
        <v>11</v>
      </c>
      <c r="F22" s="27">
        <v>6400</v>
      </c>
      <c r="G22" s="28">
        <f>13765+33048</f>
        <v>46813</v>
      </c>
      <c r="H22" s="29">
        <f t="shared" si="0"/>
        <v>53213</v>
      </c>
      <c r="I22" s="32"/>
      <c r="J22" s="32"/>
      <c r="K22" s="30"/>
      <c r="L22" s="27">
        <v>33048</v>
      </c>
      <c r="M22" s="28">
        <v>13765</v>
      </c>
      <c r="N22" s="29">
        <f t="shared" si="1"/>
        <v>46813</v>
      </c>
      <c r="O22" s="30"/>
      <c r="P22" s="27">
        <f>+H22-R22-Q22</f>
        <v>38854</v>
      </c>
      <c r="Q22" s="28">
        <v>5074</v>
      </c>
      <c r="R22" s="29">
        <v>9285</v>
      </c>
      <c r="S22" s="27">
        <f t="shared" si="2"/>
        <v>53213</v>
      </c>
    </row>
    <row r="23" spans="5:19" ht="15.75">
      <c r="E23" s="18" t="s">
        <v>12</v>
      </c>
      <c r="F23" s="27">
        <v>0</v>
      </c>
      <c r="G23" s="28">
        <v>0</v>
      </c>
      <c r="H23" s="29">
        <f t="shared" si="0"/>
        <v>0</v>
      </c>
      <c r="I23" s="32"/>
      <c r="J23" s="32"/>
      <c r="K23" s="30"/>
      <c r="L23" s="27">
        <v>0</v>
      </c>
      <c r="M23" s="28">
        <v>0</v>
      </c>
      <c r="N23" s="29">
        <f t="shared" si="1"/>
        <v>0</v>
      </c>
      <c r="O23" s="30"/>
      <c r="P23" s="27">
        <f>+F23+L23</f>
        <v>0</v>
      </c>
      <c r="Q23" s="28">
        <v>0</v>
      </c>
      <c r="R23" s="29">
        <v>0</v>
      </c>
      <c r="S23" s="27">
        <f t="shared" si="2"/>
        <v>0</v>
      </c>
    </row>
    <row r="24" spans="5:19" ht="15.75">
      <c r="E24" s="18" t="s">
        <v>13</v>
      </c>
      <c r="F24" s="27">
        <v>0</v>
      </c>
      <c r="G24" s="28">
        <v>0</v>
      </c>
      <c r="H24" s="29">
        <f t="shared" si="0"/>
        <v>0</v>
      </c>
      <c r="I24" s="32"/>
      <c r="J24" s="32"/>
      <c r="K24" s="30"/>
      <c r="L24" s="27">
        <v>0</v>
      </c>
      <c r="M24" s="28">
        <v>0</v>
      </c>
      <c r="N24" s="29">
        <f t="shared" si="1"/>
        <v>0</v>
      </c>
      <c r="O24" s="30"/>
      <c r="P24" s="27">
        <f>+F24+L24</f>
        <v>0</v>
      </c>
      <c r="Q24" s="28">
        <v>0</v>
      </c>
      <c r="R24" s="29">
        <v>0</v>
      </c>
      <c r="S24" s="27">
        <f t="shared" si="2"/>
        <v>0</v>
      </c>
    </row>
    <row r="25" spans="5:19" ht="15.75">
      <c r="E25" s="3"/>
      <c r="F25" s="29">
        <f>SUM(F20:F24)</f>
        <v>6480</v>
      </c>
      <c r="G25" s="29">
        <f>SUM(G20:G24)</f>
        <v>47944</v>
      </c>
      <c r="H25" s="29">
        <f t="shared" si="0"/>
        <v>54424</v>
      </c>
      <c r="I25" s="32"/>
      <c r="J25" s="32"/>
      <c r="K25" s="30"/>
      <c r="L25" s="29">
        <f>SUM(L20:L24)</f>
        <v>33591</v>
      </c>
      <c r="M25" s="29">
        <f>SUM(M20:M24)</f>
        <v>14353</v>
      </c>
      <c r="N25" s="29">
        <f t="shared" si="1"/>
        <v>47944</v>
      </c>
      <c r="O25" s="30"/>
      <c r="P25" s="31">
        <f>SUM(P20:P24)</f>
        <v>39477</v>
      </c>
      <c r="Q25" s="31">
        <f>SUM(Q20:Q24)</f>
        <v>5662</v>
      </c>
      <c r="R25" s="31">
        <f>SUM(R20:R24)</f>
        <v>9285</v>
      </c>
      <c r="S25" s="31">
        <f t="shared" si="2"/>
        <v>54424</v>
      </c>
    </row>
    <row r="26" ht="12.75">
      <c r="S26" s="36"/>
    </row>
    <row r="29" spans="5:19" ht="37.5" customHeight="1">
      <c r="E29" s="34" t="s">
        <v>30</v>
      </c>
      <c r="F29" s="50" t="s">
        <v>28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5:19" ht="12.75">
      <c r="E30" s="35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</sheetData>
  <mergeCells count="10">
    <mergeCell ref="F29:S30"/>
    <mergeCell ref="I9:J9"/>
    <mergeCell ref="F18:H18"/>
    <mergeCell ref="L18:N18"/>
    <mergeCell ref="P18:S18"/>
    <mergeCell ref="E9:E10"/>
    <mergeCell ref="E18:E19"/>
    <mergeCell ref="P9:S9"/>
    <mergeCell ref="L9:N9"/>
    <mergeCell ref="F9:H9"/>
  </mergeCells>
  <printOptions/>
  <pageMargins left="0.75" right="0.75" top="1" bottom="1" header="0.5" footer="0.5"/>
  <pageSetup fitToHeight="1" fitToWidth="1" orientation="landscape" paperSize="9" r:id="rId1"/>
  <ignoredErrors>
    <ignoredError sqref="P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Z132"/>
  <sheetViews>
    <sheetView workbookViewId="0" topLeftCell="E1">
      <selection activeCell="T22" sqref="T22"/>
    </sheetView>
  </sheetViews>
  <sheetFormatPr defaultColWidth="9.140625" defaultRowHeight="12.75"/>
  <cols>
    <col min="1" max="3" width="9.140625" style="6" customWidth="1"/>
    <col min="4" max="4" width="3.421875" style="6" customWidth="1"/>
    <col min="5" max="5" width="19.7109375" style="6" customWidth="1"/>
    <col min="6" max="7" width="10.140625" style="6" bestFit="1" customWidth="1"/>
    <col min="8" max="24" width="9.140625" style="6" customWidth="1"/>
    <col min="25" max="25" width="15.00390625" style="5" customWidth="1"/>
    <col min="26" max="16384" width="9.140625" style="6" customWidth="1"/>
  </cols>
  <sheetData>
    <row r="5" spans="2:25" s="2" customFormat="1" ht="15.75">
      <c r="B5" s="53" t="s">
        <v>0</v>
      </c>
      <c r="C5" s="53"/>
      <c r="F5" s="53" t="s">
        <v>1</v>
      </c>
      <c r="G5" s="53"/>
      <c r="H5" s="53"/>
      <c r="J5" s="53" t="s">
        <v>2</v>
      </c>
      <c r="K5" s="53"/>
      <c r="M5" s="53" t="s">
        <v>3</v>
      </c>
      <c r="N5" s="53"/>
      <c r="O5" s="53"/>
      <c r="P5" s="53"/>
      <c r="Q5" s="53"/>
      <c r="Y5" s="3"/>
    </row>
    <row r="6" spans="2:25" s="1" customFormat="1" ht="15.75">
      <c r="B6" s="1" t="s">
        <v>4</v>
      </c>
      <c r="C6" s="1" t="s">
        <v>5</v>
      </c>
      <c r="F6" s="1" t="s">
        <v>6</v>
      </c>
      <c r="G6" s="1" t="s">
        <v>4</v>
      </c>
      <c r="H6" s="1" t="s">
        <v>5</v>
      </c>
      <c r="J6" s="1" t="s">
        <v>4</v>
      </c>
      <c r="K6" s="1" t="s">
        <v>5</v>
      </c>
      <c r="M6" s="1" t="s">
        <v>6</v>
      </c>
      <c r="N6" s="1" t="s">
        <v>4</v>
      </c>
      <c r="O6" s="1" t="s">
        <v>7</v>
      </c>
      <c r="P6" s="1" t="s">
        <v>5</v>
      </c>
      <c r="Q6" s="1" t="s">
        <v>8</v>
      </c>
      <c r="Y6" s="4"/>
    </row>
    <row r="7" spans="2:17" ht="15.75">
      <c r="B7" s="5">
        <f>+'[1]Assegno Funzionale 19 anni'!J14</f>
        <v>1704.31</v>
      </c>
      <c r="C7" s="5">
        <f>+'[1]Assegno Funzionale 29 anni'!J14</f>
        <v>2626.18</v>
      </c>
      <c r="D7" s="5"/>
      <c r="E7" s="2" t="s">
        <v>9</v>
      </c>
      <c r="F7" s="6">
        <v>186.05</v>
      </c>
      <c r="G7" s="6">
        <v>44.03</v>
      </c>
      <c r="H7" s="6">
        <v>67.84</v>
      </c>
      <c r="J7" s="5">
        <v>75.44</v>
      </c>
      <c r="K7" s="5">
        <v>116.25</v>
      </c>
      <c r="M7" s="5">
        <v>177.69</v>
      </c>
      <c r="N7" s="5">
        <v>35.66</v>
      </c>
      <c r="O7" s="5">
        <v>96.11</v>
      </c>
      <c r="P7" s="5">
        <v>54.95</v>
      </c>
      <c r="Q7" s="5">
        <v>96.11</v>
      </c>
    </row>
    <row r="8" spans="2:17" ht="15.75">
      <c r="B8" s="5">
        <f>+'[1]Assegno Funzionale 19 anni'!J13</f>
        <v>1324.71</v>
      </c>
      <c r="C8" s="5">
        <f>+'[1]Assegno Funzionale 29 anni'!J13</f>
        <v>1650.08</v>
      </c>
      <c r="D8" s="5"/>
      <c r="E8" s="2" t="s">
        <v>10</v>
      </c>
      <c r="F8" s="6">
        <v>144.61</v>
      </c>
      <c r="G8" s="6">
        <v>34.22</v>
      </c>
      <c r="H8" s="6">
        <v>42.63</v>
      </c>
      <c r="J8" s="5">
        <v>58.64</v>
      </c>
      <c r="K8" s="5">
        <v>73.04</v>
      </c>
      <c r="M8" s="5">
        <v>138.11</v>
      </c>
      <c r="N8" s="5">
        <v>27.72</v>
      </c>
      <c r="O8" s="5">
        <v>33.92</v>
      </c>
      <c r="P8" s="5">
        <v>34.53</v>
      </c>
      <c r="Q8" s="5">
        <v>46.04</v>
      </c>
    </row>
    <row r="9" spans="2:17" ht="15.75">
      <c r="B9" s="5">
        <f>+'[1]Assegno Funzionale 19 anni'!J12</f>
        <v>1125.88</v>
      </c>
      <c r="C9" s="5">
        <f>+'[1]Assegno Funzionale 29 anni'!J12</f>
        <v>1567.45</v>
      </c>
      <c r="D9" s="5"/>
      <c r="E9" s="2" t="s">
        <v>11</v>
      </c>
      <c r="F9" s="6">
        <v>122.91</v>
      </c>
      <c r="G9" s="6">
        <v>29.09</v>
      </c>
      <c r="H9" s="6">
        <v>40.49</v>
      </c>
      <c r="J9" s="5">
        <v>49.84</v>
      </c>
      <c r="K9" s="5">
        <v>69.39</v>
      </c>
      <c r="M9" s="5">
        <v>117.38</v>
      </c>
      <c r="N9" s="5">
        <v>23.56</v>
      </c>
      <c r="O9" s="5">
        <v>46.04</v>
      </c>
      <c r="P9" s="5">
        <v>32.8</v>
      </c>
      <c r="Q9" s="5">
        <v>46.04</v>
      </c>
    </row>
    <row r="10" spans="2:17" ht="15.75">
      <c r="B10" s="5">
        <f>+'[1]Assegno Funzionale 19 anni'!J11</f>
        <v>1107.8</v>
      </c>
      <c r="C10" s="5">
        <f>+'[1]Assegno Funzionale 29 anni'!J11</f>
        <v>1541.62</v>
      </c>
      <c r="D10" s="5"/>
      <c r="E10" s="2" t="s">
        <v>12</v>
      </c>
      <c r="F10" s="6">
        <v>120.94</v>
      </c>
      <c r="G10" s="6">
        <v>28.62</v>
      </c>
      <c r="H10" s="6">
        <v>39.83</v>
      </c>
      <c r="J10" s="5">
        <v>49.04</v>
      </c>
      <c r="K10" s="5">
        <v>68.24</v>
      </c>
      <c r="M10" s="5">
        <v>115.5</v>
      </c>
      <c r="N10" s="5">
        <v>23.18</v>
      </c>
      <c r="O10" s="5">
        <v>45.43</v>
      </c>
      <c r="P10" s="5">
        <v>32.26</v>
      </c>
      <c r="Q10" s="5">
        <v>45.23</v>
      </c>
    </row>
    <row r="11" spans="2:17" ht="15.75">
      <c r="B11" s="5">
        <f>+'[1]Assegno Funzionale 19 anni'!J10</f>
        <v>890.89</v>
      </c>
      <c r="C11" s="5">
        <f>+'[1]Assegno Funzionale 29 anni'!J10</f>
        <v>1107.8</v>
      </c>
      <c r="D11" s="5"/>
      <c r="E11" s="2" t="s">
        <v>13</v>
      </c>
      <c r="F11" s="6">
        <v>97.26</v>
      </c>
      <c r="G11" s="6">
        <v>23.02</v>
      </c>
      <c r="H11" s="6">
        <v>28.62</v>
      </c>
      <c r="J11" s="5">
        <v>39.44</v>
      </c>
      <c r="K11" s="5">
        <v>49.04</v>
      </c>
      <c r="M11" s="5">
        <v>92.88</v>
      </c>
      <c r="N11" s="5">
        <v>18.64</v>
      </c>
      <c r="O11" s="5">
        <v>22.61</v>
      </c>
      <c r="P11" s="5">
        <v>23.18</v>
      </c>
      <c r="Q11" s="5">
        <v>22.61</v>
      </c>
    </row>
    <row r="14" spans="5:25" s="1" customFormat="1" ht="15.75">
      <c r="E14" s="1" t="s">
        <v>14</v>
      </c>
      <c r="F14" s="1">
        <v>17</v>
      </c>
      <c r="G14" s="1">
        <f aca="true" t="shared" si="0" ref="G14:X14">+F14+1</f>
        <v>18</v>
      </c>
      <c r="H14" s="1">
        <f t="shared" si="0"/>
        <v>19</v>
      </c>
      <c r="I14" s="1">
        <f t="shared" si="0"/>
        <v>20</v>
      </c>
      <c r="J14" s="1">
        <f t="shared" si="0"/>
        <v>21</v>
      </c>
      <c r="K14" s="1">
        <f t="shared" si="0"/>
        <v>22</v>
      </c>
      <c r="L14" s="1">
        <f t="shared" si="0"/>
        <v>23</v>
      </c>
      <c r="M14" s="1">
        <f t="shared" si="0"/>
        <v>24</v>
      </c>
      <c r="N14" s="1">
        <f t="shared" si="0"/>
        <v>25</v>
      </c>
      <c r="O14" s="1">
        <f t="shared" si="0"/>
        <v>26</v>
      </c>
      <c r="P14" s="1">
        <f t="shared" si="0"/>
        <v>27</v>
      </c>
      <c r="Q14" s="1">
        <f t="shared" si="0"/>
        <v>28</v>
      </c>
      <c r="R14" s="1">
        <f t="shared" si="0"/>
        <v>29</v>
      </c>
      <c r="S14" s="1">
        <f t="shared" si="0"/>
        <v>30</v>
      </c>
      <c r="T14" s="1">
        <f t="shared" si="0"/>
        <v>31</v>
      </c>
      <c r="U14" s="1">
        <f t="shared" si="0"/>
        <v>32</v>
      </c>
      <c r="V14" s="1">
        <f t="shared" si="0"/>
        <v>33</v>
      </c>
      <c r="W14" s="1">
        <f t="shared" si="0"/>
        <v>34</v>
      </c>
      <c r="X14" s="1">
        <f t="shared" si="0"/>
        <v>35</v>
      </c>
      <c r="Y14" s="4"/>
    </row>
    <row r="15" spans="6:24" ht="15.75">
      <c r="F15" s="7">
        <v>1</v>
      </c>
      <c r="G15" s="7">
        <v>2</v>
      </c>
      <c r="H15" s="7">
        <v>3</v>
      </c>
      <c r="I15" s="7">
        <v>4</v>
      </c>
      <c r="J15" s="7">
        <v>5</v>
      </c>
      <c r="K15" s="7">
        <v>6</v>
      </c>
      <c r="L15" s="7">
        <v>7</v>
      </c>
      <c r="M15" s="7">
        <v>8</v>
      </c>
      <c r="N15" s="7">
        <v>9</v>
      </c>
      <c r="O15" s="7">
        <v>10</v>
      </c>
      <c r="P15" s="7">
        <v>11</v>
      </c>
      <c r="Q15" s="7">
        <v>12</v>
      </c>
      <c r="R15" s="8">
        <v>1</v>
      </c>
      <c r="S15" s="8">
        <v>2</v>
      </c>
      <c r="T15" s="8">
        <v>3</v>
      </c>
      <c r="U15" s="8">
        <v>4</v>
      </c>
      <c r="V15" s="8">
        <v>5</v>
      </c>
      <c r="W15" s="8">
        <v>6</v>
      </c>
      <c r="X15" s="8">
        <v>7</v>
      </c>
    </row>
    <row r="16" spans="5:52" s="2" customFormat="1" ht="15.75">
      <c r="E16" s="2" t="s">
        <v>15</v>
      </c>
      <c r="F16" s="9">
        <v>2003</v>
      </c>
      <c r="G16" s="9">
        <f aca="true" t="shared" si="1" ref="G16:X16">+F16+1</f>
        <v>2004</v>
      </c>
      <c r="H16" s="9">
        <f t="shared" si="1"/>
        <v>2005</v>
      </c>
      <c r="I16" s="9">
        <f t="shared" si="1"/>
        <v>2006</v>
      </c>
      <c r="J16" s="9">
        <f t="shared" si="1"/>
        <v>2007</v>
      </c>
      <c r="K16" s="9">
        <f t="shared" si="1"/>
        <v>2008</v>
      </c>
      <c r="L16" s="9">
        <f t="shared" si="1"/>
        <v>2009</v>
      </c>
      <c r="M16" s="9">
        <f t="shared" si="1"/>
        <v>2010</v>
      </c>
      <c r="N16" s="9">
        <f t="shared" si="1"/>
        <v>2011</v>
      </c>
      <c r="O16" s="9">
        <f t="shared" si="1"/>
        <v>2012</v>
      </c>
      <c r="P16" s="9">
        <f t="shared" si="1"/>
        <v>2013</v>
      </c>
      <c r="Q16" s="9">
        <f t="shared" si="1"/>
        <v>2014</v>
      </c>
      <c r="R16" s="9">
        <f t="shared" si="1"/>
        <v>2015</v>
      </c>
      <c r="S16" s="9">
        <f t="shared" si="1"/>
        <v>2016</v>
      </c>
      <c r="T16" s="9">
        <f t="shared" si="1"/>
        <v>2017</v>
      </c>
      <c r="U16" s="9">
        <f t="shared" si="1"/>
        <v>2018</v>
      </c>
      <c r="V16" s="9">
        <f t="shared" si="1"/>
        <v>2019</v>
      </c>
      <c r="W16" s="9">
        <f t="shared" si="1"/>
        <v>2020</v>
      </c>
      <c r="X16" s="9">
        <f t="shared" si="1"/>
        <v>2021</v>
      </c>
      <c r="Y16" s="3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5:52" s="2" customFormat="1" ht="15.75">
      <c r="E17" s="2" t="str">
        <f>+E7</f>
        <v>Capitano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3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5:52" ht="15.75">
      <c r="E18" s="2" t="s">
        <v>16</v>
      </c>
      <c r="F18" s="6">
        <v>0</v>
      </c>
      <c r="G18" s="11">
        <v>0</v>
      </c>
      <c r="H18" s="5">
        <f>+$B$7/12*13</f>
        <v>1846.3358333333333</v>
      </c>
      <c r="I18" s="5">
        <f>+H18</f>
        <v>1846.3358333333333</v>
      </c>
      <c r="J18" s="5">
        <f aca="true" t="shared" si="2" ref="J18:Q18">+I18</f>
        <v>1846.3358333333333</v>
      </c>
      <c r="K18" s="5">
        <f t="shared" si="2"/>
        <v>1846.3358333333333</v>
      </c>
      <c r="L18" s="5">
        <f t="shared" si="2"/>
        <v>1846.3358333333333</v>
      </c>
      <c r="M18" s="5">
        <f t="shared" si="2"/>
        <v>1846.3358333333333</v>
      </c>
      <c r="N18" s="5">
        <f t="shared" si="2"/>
        <v>1846.3358333333333</v>
      </c>
      <c r="O18" s="5">
        <f t="shared" si="2"/>
        <v>1846.3358333333333</v>
      </c>
      <c r="P18" s="5">
        <f t="shared" si="2"/>
        <v>1846.3358333333333</v>
      </c>
      <c r="Q18" s="5">
        <f t="shared" si="2"/>
        <v>1846.3358333333333</v>
      </c>
      <c r="R18" s="5">
        <f>+$C$7/12*13</f>
        <v>2845.028333333333</v>
      </c>
      <c r="S18" s="5">
        <f aca="true" t="shared" si="3" ref="S18:X18">+R18</f>
        <v>2845.028333333333</v>
      </c>
      <c r="T18" s="5">
        <f t="shared" si="3"/>
        <v>2845.028333333333</v>
      </c>
      <c r="U18" s="5">
        <f t="shared" si="3"/>
        <v>2845.028333333333</v>
      </c>
      <c r="V18" s="5">
        <f t="shared" si="3"/>
        <v>2845.028333333333</v>
      </c>
      <c r="W18" s="5">
        <f t="shared" si="3"/>
        <v>2845.028333333333</v>
      </c>
      <c r="X18" s="5">
        <f t="shared" si="3"/>
        <v>2845.028333333333</v>
      </c>
      <c r="Y18" s="5">
        <f>SUM(F18:X18)</f>
        <v>38378.556666666664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5:25" ht="15.75">
      <c r="E19" s="12" t="s">
        <v>17</v>
      </c>
      <c r="F19" s="5">
        <f>+H18</f>
        <v>1846.3358333333333</v>
      </c>
      <c r="G19" s="5">
        <f>+F19</f>
        <v>1846.3358333333333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5">
        <f>SUM(F19:X19)</f>
        <v>3692.6716666666666</v>
      </c>
    </row>
    <row r="20" spans="5:25" ht="15.75">
      <c r="E20" s="12" t="s">
        <v>18</v>
      </c>
      <c r="F20" s="6">
        <f aca="true" t="shared" si="4" ref="F20:Q20">+$G$7*13</f>
        <v>572.39</v>
      </c>
      <c r="G20" s="6">
        <f t="shared" si="4"/>
        <v>572.39</v>
      </c>
      <c r="H20" s="6">
        <f t="shared" si="4"/>
        <v>572.39</v>
      </c>
      <c r="I20" s="6">
        <f t="shared" si="4"/>
        <v>572.39</v>
      </c>
      <c r="J20" s="6">
        <f t="shared" si="4"/>
        <v>572.39</v>
      </c>
      <c r="K20" s="6">
        <f t="shared" si="4"/>
        <v>572.39</v>
      </c>
      <c r="L20" s="6">
        <f t="shared" si="4"/>
        <v>572.39</v>
      </c>
      <c r="M20" s="6">
        <f t="shared" si="4"/>
        <v>572.39</v>
      </c>
      <c r="N20" s="6">
        <f t="shared" si="4"/>
        <v>572.39</v>
      </c>
      <c r="O20" s="6">
        <f t="shared" si="4"/>
        <v>572.39</v>
      </c>
      <c r="P20" s="6">
        <f t="shared" si="4"/>
        <v>572.39</v>
      </c>
      <c r="Q20" s="6">
        <f t="shared" si="4"/>
        <v>572.39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5">
        <f>SUM(F20:X20)</f>
        <v>6868.680000000001</v>
      </c>
    </row>
    <row r="21" spans="5:25" ht="15.75">
      <c r="E21" s="12" t="s">
        <v>19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5">
        <f aca="true" t="shared" si="5" ref="R21:X21">+$H$7*13</f>
        <v>881.9200000000001</v>
      </c>
      <c r="S21" s="5">
        <f t="shared" si="5"/>
        <v>881.9200000000001</v>
      </c>
      <c r="T21" s="5">
        <f t="shared" si="5"/>
        <v>881.9200000000001</v>
      </c>
      <c r="U21" s="5">
        <f t="shared" si="5"/>
        <v>881.9200000000001</v>
      </c>
      <c r="V21" s="5">
        <f t="shared" si="5"/>
        <v>881.9200000000001</v>
      </c>
      <c r="W21" s="5">
        <f t="shared" si="5"/>
        <v>881.9200000000001</v>
      </c>
      <c r="X21" s="5">
        <f t="shared" si="5"/>
        <v>881.9200000000001</v>
      </c>
      <c r="Y21" s="5">
        <f>SUM(F21:X21)</f>
        <v>6173.4400000000005</v>
      </c>
    </row>
    <row r="22" spans="5:25" ht="15.75">
      <c r="E22" s="2" t="s">
        <v>20</v>
      </c>
      <c r="F22" s="5">
        <f aca="true" t="shared" si="6" ref="F22:X22">+F18+F19+F20+F21</f>
        <v>2418.7258333333334</v>
      </c>
      <c r="G22" s="5">
        <f t="shared" si="6"/>
        <v>2418.7258333333334</v>
      </c>
      <c r="H22" s="5">
        <f t="shared" si="6"/>
        <v>2418.7258333333334</v>
      </c>
      <c r="I22" s="5">
        <f t="shared" si="6"/>
        <v>2418.7258333333334</v>
      </c>
      <c r="J22" s="5">
        <f t="shared" si="6"/>
        <v>2418.7258333333334</v>
      </c>
      <c r="K22" s="5">
        <f t="shared" si="6"/>
        <v>2418.7258333333334</v>
      </c>
      <c r="L22" s="5">
        <f t="shared" si="6"/>
        <v>2418.7258333333334</v>
      </c>
      <c r="M22" s="5">
        <f t="shared" si="6"/>
        <v>2418.7258333333334</v>
      </c>
      <c r="N22" s="5">
        <f t="shared" si="6"/>
        <v>2418.7258333333334</v>
      </c>
      <c r="O22" s="5">
        <f t="shared" si="6"/>
        <v>2418.7258333333334</v>
      </c>
      <c r="P22" s="5">
        <f t="shared" si="6"/>
        <v>2418.7258333333334</v>
      </c>
      <c r="Q22" s="5">
        <f t="shared" si="6"/>
        <v>2418.7258333333334</v>
      </c>
      <c r="R22" s="5">
        <f t="shared" si="6"/>
        <v>3726.9483333333333</v>
      </c>
      <c r="S22" s="5">
        <f t="shared" si="6"/>
        <v>3726.9483333333333</v>
      </c>
      <c r="T22" s="5">
        <f t="shared" si="6"/>
        <v>3726.9483333333333</v>
      </c>
      <c r="U22" s="5">
        <f t="shared" si="6"/>
        <v>3726.9483333333333</v>
      </c>
      <c r="V22" s="5">
        <f t="shared" si="6"/>
        <v>3726.9483333333333</v>
      </c>
      <c r="W22" s="5">
        <f t="shared" si="6"/>
        <v>3726.9483333333333</v>
      </c>
      <c r="X22" s="5">
        <f t="shared" si="6"/>
        <v>3726.9483333333333</v>
      </c>
      <c r="Y22" s="5">
        <f>SUM(F22:X22)</f>
        <v>55113.348333333335</v>
      </c>
    </row>
    <row r="23" ht="15.75">
      <c r="E23" s="13">
        <f>SUM(F22:X22)</f>
        <v>55113.348333333335</v>
      </c>
    </row>
    <row r="25" spans="5:24" ht="15.75">
      <c r="E25" s="1" t="s">
        <v>14</v>
      </c>
      <c r="F25" s="1">
        <v>17</v>
      </c>
      <c r="G25" s="1">
        <f aca="true" t="shared" si="7" ref="G25:X25">+F25+1</f>
        <v>18</v>
      </c>
      <c r="H25" s="1">
        <f t="shared" si="7"/>
        <v>19</v>
      </c>
      <c r="I25" s="1">
        <f t="shared" si="7"/>
        <v>20</v>
      </c>
      <c r="J25" s="1">
        <f t="shared" si="7"/>
        <v>21</v>
      </c>
      <c r="K25" s="1">
        <f t="shared" si="7"/>
        <v>22</v>
      </c>
      <c r="L25" s="1">
        <f t="shared" si="7"/>
        <v>23</v>
      </c>
      <c r="M25" s="1">
        <f t="shared" si="7"/>
        <v>24</v>
      </c>
      <c r="N25" s="1">
        <f t="shared" si="7"/>
        <v>25</v>
      </c>
      <c r="O25" s="1">
        <f t="shared" si="7"/>
        <v>26</v>
      </c>
      <c r="P25" s="1">
        <f t="shared" si="7"/>
        <v>27</v>
      </c>
      <c r="Q25" s="1">
        <f t="shared" si="7"/>
        <v>28</v>
      </c>
      <c r="R25" s="1">
        <f t="shared" si="7"/>
        <v>29</v>
      </c>
      <c r="S25" s="1">
        <f t="shared" si="7"/>
        <v>30</v>
      </c>
      <c r="T25" s="1">
        <f t="shared" si="7"/>
        <v>31</v>
      </c>
      <c r="U25" s="1">
        <f t="shared" si="7"/>
        <v>32</v>
      </c>
      <c r="V25" s="1">
        <f t="shared" si="7"/>
        <v>33</v>
      </c>
      <c r="W25" s="1">
        <f t="shared" si="7"/>
        <v>34</v>
      </c>
      <c r="X25" s="1">
        <f t="shared" si="7"/>
        <v>35</v>
      </c>
    </row>
    <row r="26" spans="8:24" ht="15.75">
      <c r="H26" s="7">
        <v>1</v>
      </c>
      <c r="I26" s="7">
        <v>2</v>
      </c>
      <c r="J26" s="7">
        <v>3</v>
      </c>
      <c r="K26" s="7">
        <v>4</v>
      </c>
      <c r="L26" s="7">
        <v>5</v>
      </c>
      <c r="M26" s="7">
        <v>6</v>
      </c>
      <c r="N26" s="7">
        <v>7</v>
      </c>
      <c r="O26" s="7">
        <v>8</v>
      </c>
      <c r="P26" s="7">
        <v>9</v>
      </c>
      <c r="Q26" s="7">
        <v>10</v>
      </c>
      <c r="R26" s="8">
        <v>1</v>
      </c>
      <c r="S26" s="8">
        <v>2</v>
      </c>
      <c r="T26" s="8">
        <v>3</v>
      </c>
      <c r="U26" s="8">
        <v>4</v>
      </c>
      <c r="V26" s="8">
        <v>5</v>
      </c>
      <c r="W26" s="8">
        <v>6</v>
      </c>
      <c r="X26" s="8">
        <v>7</v>
      </c>
    </row>
    <row r="27" spans="5:24" ht="15.75">
      <c r="E27" s="2" t="s">
        <v>15</v>
      </c>
      <c r="F27" s="9">
        <v>2003</v>
      </c>
      <c r="G27" s="9">
        <f aca="true" t="shared" si="8" ref="G27:X27">+F27+1</f>
        <v>2004</v>
      </c>
      <c r="H27" s="9">
        <f t="shared" si="8"/>
        <v>2005</v>
      </c>
      <c r="I27" s="9">
        <f t="shared" si="8"/>
        <v>2006</v>
      </c>
      <c r="J27" s="9">
        <f t="shared" si="8"/>
        <v>2007</v>
      </c>
      <c r="K27" s="9">
        <f t="shared" si="8"/>
        <v>2008</v>
      </c>
      <c r="L27" s="9">
        <f t="shared" si="8"/>
        <v>2009</v>
      </c>
      <c r="M27" s="9">
        <f t="shared" si="8"/>
        <v>2010</v>
      </c>
      <c r="N27" s="9">
        <f t="shared" si="8"/>
        <v>2011</v>
      </c>
      <c r="O27" s="9">
        <f t="shared" si="8"/>
        <v>2012</v>
      </c>
      <c r="P27" s="9">
        <f t="shared" si="8"/>
        <v>2013</v>
      </c>
      <c r="Q27" s="9">
        <f t="shared" si="8"/>
        <v>2014</v>
      </c>
      <c r="R27" s="9">
        <f t="shared" si="8"/>
        <v>2015</v>
      </c>
      <c r="S27" s="9">
        <f t="shared" si="8"/>
        <v>2016</v>
      </c>
      <c r="T27" s="9">
        <f t="shared" si="8"/>
        <v>2017</v>
      </c>
      <c r="U27" s="9">
        <f t="shared" si="8"/>
        <v>2018</v>
      </c>
      <c r="V27" s="9">
        <f t="shared" si="8"/>
        <v>2019</v>
      </c>
      <c r="W27" s="9">
        <f t="shared" si="8"/>
        <v>2020</v>
      </c>
      <c r="X27" s="9">
        <f t="shared" si="8"/>
        <v>2021</v>
      </c>
    </row>
    <row r="28" spans="5:24" ht="15.75">
      <c r="E28" s="2" t="str">
        <f>+E17</f>
        <v>Capitano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5:25" ht="15.75">
      <c r="E29" s="2" t="s">
        <v>16</v>
      </c>
      <c r="F29" s="6">
        <v>0</v>
      </c>
      <c r="G29" s="11">
        <v>0</v>
      </c>
      <c r="H29" s="5">
        <f aca="true" t="shared" si="9" ref="H29:Q29">+$B$7/12*13</f>
        <v>1846.3358333333333</v>
      </c>
      <c r="I29" s="5">
        <f t="shared" si="9"/>
        <v>1846.3358333333333</v>
      </c>
      <c r="J29" s="5">
        <f t="shared" si="9"/>
        <v>1846.3358333333333</v>
      </c>
      <c r="K29" s="5">
        <f t="shared" si="9"/>
        <v>1846.3358333333333</v>
      </c>
      <c r="L29" s="5">
        <f t="shared" si="9"/>
        <v>1846.3358333333333</v>
      </c>
      <c r="M29" s="5">
        <f t="shared" si="9"/>
        <v>1846.3358333333333</v>
      </c>
      <c r="N29" s="5">
        <f t="shared" si="9"/>
        <v>1846.3358333333333</v>
      </c>
      <c r="O29" s="5">
        <f t="shared" si="9"/>
        <v>1846.3358333333333</v>
      </c>
      <c r="P29" s="5">
        <f t="shared" si="9"/>
        <v>1846.3358333333333</v>
      </c>
      <c r="Q29" s="5">
        <f t="shared" si="9"/>
        <v>1846.3358333333333</v>
      </c>
      <c r="R29" s="5">
        <f aca="true" t="shared" si="10" ref="R29:X29">+$C$7/12*13</f>
        <v>2845.028333333333</v>
      </c>
      <c r="S29" s="5">
        <f t="shared" si="10"/>
        <v>2845.028333333333</v>
      </c>
      <c r="T29" s="5">
        <f t="shared" si="10"/>
        <v>2845.028333333333</v>
      </c>
      <c r="U29" s="5">
        <f t="shared" si="10"/>
        <v>2845.028333333333</v>
      </c>
      <c r="V29" s="5">
        <f t="shared" si="10"/>
        <v>2845.028333333333</v>
      </c>
      <c r="W29" s="5">
        <f t="shared" si="10"/>
        <v>2845.028333333333</v>
      </c>
      <c r="X29" s="5">
        <f t="shared" si="10"/>
        <v>2845.028333333333</v>
      </c>
      <c r="Y29" s="5">
        <f>SUM(F29:X29)</f>
        <v>38378.556666666664</v>
      </c>
    </row>
    <row r="30" spans="5:25" ht="15.75">
      <c r="E30" s="12" t="s">
        <v>18</v>
      </c>
      <c r="F30" s="6">
        <v>0</v>
      </c>
      <c r="G30" s="6">
        <v>0</v>
      </c>
      <c r="H30" s="6">
        <f aca="true" t="shared" si="11" ref="H30:Q30">+$J$7*13</f>
        <v>980.72</v>
      </c>
      <c r="I30" s="6">
        <f t="shared" si="11"/>
        <v>980.72</v>
      </c>
      <c r="J30" s="6">
        <f t="shared" si="11"/>
        <v>980.72</v>
      </c>
      <c r="K30" s="6">
        <f t="shared" si="11"/>
        <v>980.72</v>
      </c>
      <c r="L30" s="6">
        <f t="shared" si="11"/>
        <v>980.72</v>
      </c>
      <c r="M30" s="6">
        <f t="shared" si="11"/>
        <v>980.72</v>
      </c>
      <c r="N30" s="6">
        <f t="shared" si="11"/>
        <v>980.72</v>
      </c>
      <c r="O30" s="6">
        <f t="shared" si="11"/>
        <v>980.72</v>
      </c>
      <c r="P30" s="6">
        <f t="shared" si="11"/>
        <v>980.72</v>
      </c>
      <c r="Q30" s="6">
        <f t="shared" si="11"/>
        <v>980.72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5">
        <f>SUM(F30:X30)</f>
        <v>9807.2</v>
      </c>
    </row>
    <row r="31" spans="5:25" ht="15.75">
      <c r="E31" s="12" t="s">
        <v>19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5">
        <f aca="true" t="shared" si="12" ref="R31:X31">+$K$7*13</f>
        <v>1511.25</v>
      </c>
      <c r="S31" s="5">
        <f t="shared" si="12"/>
        <v>1511.25</v>
      </c>
      <c r="T31" s="5">
        <f t="shared" si="12"/>
        <v>1511.25</v>
      </c>
      <c r="U31" s="5">
        <f t="shared" si="12"/>
        <v>1511.25</v>
      </c>
      <c r="V31" s="5">
        <f t="shared" si="12"/>
        <v>1511.25</v>
      </c>
      <c r="W31" s="5">
        <f t="shared" si="12"/>
        <v>1511.25</v>
      </c>
      <c r="X31" s="5">
        <f t="shared" si="12"/>
        <v>1511.25</v>
      </c>
      <c r="Y31" s="5">
        <f>SUM(F31:X31)</f>
        <v>10578.75</v>
      </c>
    </row>
    <row r="32" spans="5:25" ht="15.75">
      <c r="E32" s="2" t="s">
        <v>20</v>
      </c>
      <c r="F32" s="5">
        <f aca="true" t="shared" si="13" ref="F32:X32">SUM(F29:F31)</f>
        <v>0</v>
      </c>
      <c r="G32" s="5">
        <f t="shared" si="13"/>
        <v>0</v>
      </c>
      <c r="H32" s="5">
        <f t="shared" si="13"/>
        <v>2827.0558333333333</v>
      </c>
      <c r="I32" s="5">
        <f t="shared" si="13"/>
        <v>2827.0558333333333</v>
      </c>
      <c r="J32" s="5">
        <f t="shared" si="13"/>
        <v>2827.0558333333333</v>
      </c>
      <c r="K32" s="5">
        <f t="shared" si="13"/>
        <v>2827.0558333333333</v>
      </c>
      <c r="L32" s="5">
        <f t="shared" si="13"/>
        <v>2827.0558333333333</v>
      </c>
      <c r="M32" s="5">
        <f t="shared" si="13"/>
        <v>2827.0558333333333</v>
      </c>
      <c r="N32" s="5">
        <f t="shared" si="13"/>
        <v>2827.0558333333333</v>
      </c>
      <c r="O32" s="5">
        <f t="shared" si="13"/>
        <v>2827.0558333333333</v>
      </c>
      <c r="P32" s="5">
        <f t="shared" si="13"/>
        <v>2827.0558333333333</v>
      </c>
      <c r="Q32" s="5">
        <f t="shared" si="13"/>
        <v>2827.0558333333333</v>
      </c>
      <c r="R32" s="5">
        <f t="shared" si="13"/>
        <v>4356.278333333334</v>
      </c>
      <c r="S32" s="5">
        <f t="shared" si="13"/>
        <v>4356.278333333334</v>
      </c>
      <c r="T32" s="5">
        <f t="shared" si="13"/>
        <v>4356.278333333334</v>
      </c>
      <c r="U32" s="5">
        <f t="shared" si="13"/>
        <v>4356.278333333334</v>
      </c>
      <c r="V32" s="5">
        <f t="shared" si="13"/>
        <v>4356.278333333334</v>
      </c>
      <c r="W32" s="5">
        <f t="shared" si="13"/>
        <v>4356.278333333334</v>
      </c>
      <c r="X32" s="5">
        <f t="shared" si="13"/>
        <v>4356.278333333334</v>
      </c>
      <c r="Y32" s="5">
        <f>SUM(F32:X32)</f>
        <v>58764.506666666675</v>
      </c>
    </row>
    <row r="33" spans="5:6" ht="15.75">
      <c r="E33" s="13">
        <f>SUM(F32:X32)</f>
        <v>58764.506666666675</v>
      </c>
      <c r="F33" s="5"/>
    </row>
    <row r="34" ht="15.75">
      <c r="E34" s="5"/>
    </row>
    <row r="35" spans="5:24" ht="15.75">
      <c r="E35" s="1" t="s">
        <v>14</v>
      </c>
      <c r="F35" s="1">
        <v>17</v>
      </c>
      <c r="G35" s="1">
        <f aca="true" t="shared" si="14" ref="G35:X35">+F35+1</f>
        <v>18</v>
      </c>
      <c r="H35" s="1">
        <f t="shared" si="14"/>
        <v>19</v>
      </c>
      <c r="I35" s="1">
        <f t="shared" si="14"/>
        <v>20</v>
      </c>
      <c r="J35" s="1">
        <f t="shared" si="14"/>
        <v>21</v>
      </c>
      <c r="K35" s="1">
        <f t="shared" si="14"/>
        <v>22</v>
      </c>
      <c r="L35" s="1">
        <f t="shared" si="14"/>
        <v>23</v>
      </c>
      <c r="M35" s="1">
        <f t="shared" si="14"/>
        <v>24</v>
      </c>
      <c r="N35" s="1">
        <f t="shared" si="14"/>
        <v>25</v>
      </c>
      <c r="O35" s="1">
        <f t="shared" si="14"/>
        <v>26</v>
      </c>
      <c r="P35" s="1">
        <f t="shared" si="14"/>
        <v>27</v>
      </c>
      <c r="Q35" s="1">
        <f t="shared" si="14"/>
        <v>28</v>
      </c>
      <c r="R35" s="1">
        <f t="shared" si="14"/>
        <v>29</v>
      </c>
      <c r="S35" s="1">
        <f t="shared" si="14"/>
        <v>30</v>
      </c>
      <c r="T35" s="1">
        <f t="shared" si="14"/>
        <v>31</v>
      </c>
      <c r="U35" s="1">
        <f t="shared" si="14"/>
        <v>32</v>
      </c>
      <c r="V35" s="1">
        <f t="shared" si="14"/>
        <v>33</v>
      </c>
      <c r="W35" s="1">
        <f t="shared" si="14"/>
        <v>34</v>
      </c>
      <c r="X35" s="1">
        <f t="shared" si="14"/>
        <v>35</v>
      </c>
    </row>
    <row r="36" spans="6:24" ht="15.75">
      <c r="F36" s="7">
        <v>1</v>
      </c>
      <c r="G36" s="7">
        <v>2</v>
      </c>
      <c r="H36" s="7">
        <v>3</v>
      </c>
      <c r="I36" s="7">
        <v>4</v>
      </c>
      <c r="J36" s="7">
        <v>5</v>
      </c>
      <c r="K36" s="7">
        <v>6</v>
      </c>
      <c r="L36" s="7">
        <v>7</v>
      </c>
      <c r="M36" s="7">
        <v>8</v>
      </c>
      <c r="N36" s="7">
        <v>9</v>
      </c>
      <c r="O36" s="7">
        <v>10</v>
      </c>
      <c r="P36" s="8">
        <v>1</v>
      </c>
      <c r="Q36" s="8">
        <v>2</v>
      </c>
      <c r="R36" s="8">
        <v>3</v>
      </c>
      <c r="S36" s="8">
        <v>4</v>
      </c>
      <c r="T36" s="8">
        <v>5</v>
      </c>
      <c r="U36" s="8">
        <v>6</v>
      </c>
      <c r="V36" s="14">
        <v>1</v>
      </c>
      <c r="W36" s="14">
        <v>2</v>
      </c>
      <c r="X36" s="14">
        <v>3</v>
      </c>
    </row>
    <row r="37" spans="5:24" ht="15.75">
      <c r="E37" s="2" t="s">
        <v>15</v>
      </c>
      <c r="F37" s="9">
        <v>2003</v>
      </c>
      <c r="G37" s="9">
        <f aca="true" t="shared" si="15" ref="G37:X37">+F37+1</f>
        <v>2004</v>
      </c>
      <c r="H37" s="9">
        <f t="shared" si="15"/>
        <v>2005</v>
      </c>
      <c r="I37" s="9">
        <f t="shared" si="15"/>
        <v>2006</v>
      </c>
      <c r="J37" s="9">
        <f t="shared" si="15"/>
        <v>2007</v>
      </c>
      <c r="K37" s="9">
        <f t="shared" si="15"/>
        <v>2008</v>
      </c>
      <c r="L37" s="9">
        <f t="shared" si="15"/>
        <v>2009</v>
      </c>
      <c r="M37" s="9">
        <f t="shared" si="15"/>
        <v>2010</v>
      </c>
      <c r="N37" s="9">
        <f t="shared" si="15"/>
        <v>2011</v>
      </c>
      <c r="O37" s="9">
        <f t="shared" si="15"/>
        <v>2012</v>
      </c>
      <c r="P37" s="9">
        <f t="shared" si="15"/>
        <v>2013</v>
      </c>
      <c r="Q37" s="9">
        <f t="shared" si="15"/>
        <v>2014</v>
      </c>
      <c r="R37" s="9">
        <f t="shared" si="15"/>
        <v>2015</v>
      </c>
      <c r="S37" s="9">
        <f t="shared" si="15"/>
        <v>2016</v>
      </c>
      <c r="T37" s="9">
        <f t="shared" si="15"/>
        <v>2017</v>
      </c>
      <c r="U37" s="9">
        <f t="shared" si="15"/>
        <v>2018</v>
      </c>
      <c r="V37" s="9">
        <f t="shared" si="15"/>
        <v>2019</v>
      </c>
      <c r="W37" s="9">
        <f t="shared" si="15"/>
        <v>2020</v>
      </c>
      <c r="X37" s="9">
        <f t="shared" si="15"/>
        <v>2021</v>
      </c>
    </row>
    <row r="38" spans="5:24" ht="15.75">
      <c r="E38" s="2" t="str">
        <f>+E28</f>
        <v>Capitano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5:25" ht="15.75">
      <c r="E39" s="2" t="s">
        <v>16</v>
      </c>
      <c r="F39" s="6">
        <v>0</v>
      </c>
      <c r="G39" s="11">
        <v>0</v>
      </c>
      <c r="H39" s="5">
        <f aca="true" t="shared" si="16" ref="H39:X39">+H29</f>
        <v>1846.3358333333333</v>
      </c>
      <c r="I39" s="5">
        <f t="shared" si="16"/>
        <v>1846.3358333333333</v>
      </c>
      <c r="J39" s="5">
        <f t="shared" si="16"/>
        <v>1846.3358333333333</v>
      </c>
      <c r="K39" s="5">
        <f t="shared" si="16"/>
        <v>1846.3358333333333</v>
      </c>
      <c r="L39" s="5">
        <f t="shared" si="16"/>
        <v>1846.3358333333333</v>
      </c>
      <c r="M39" s="5">
        <f t="shared" si="16"/>
        <v>1846.3358333333333</v>
      </c>
      <c r="N39" s="5">
        <f t="shared" si="16"/>
        <v>1846.3358333333333</v>
      </c>
      <c r="O39" s="5">
        <f t="shared" si="16"/>
        <v>1846.3358333333333</v>
      </c>
      <c r="P39" s="5">
        <f t="shared" si="16"/>
        <v>1846.3358333333333</v>
      </c>
      <c r="Q39" s="5">
        <f t="shared" si="16"/>
        <v>1846.3358333333333</v>
      </c>
      <c r="R39" s="5">
        <f t="shared" si="16"/>
        <v>2845.028333333333</v>
      </c>
      <c r="S39" s="5">
        <f t="shared" si="16"/>
        <v>2845.028333333333</v>
      </c>
      <c r="T39" s="5">
        <f t="shared" si="16"/>
        <v>2845.028333333333</v>
      </c>
      <c r="U39" s="5">
        <f t="shared" si="16"/>
        <v>2845.028333333333</v>
      </c>
      <c r="V39" s="5">
        <f t="shared" si="16"/>
        <v>2845.028333333333</v>
      </c>
      <c r="W39" s="5">
        <f t="shared" si="16"/>
        <v>2845.028333333333</v>
      </c>
      <c r="X39" s="5">
        <f t="shared" si="16"/>
        <v>2845.028333333333</v>
      </c>
      <c r="Y39" s="5">
        <f aca="true" t="shared" si="17" ref="Y39:Y45">SUM(F39:X39)</f>
        <v>38378.556666666664</v>
      </c>
    </row>
    <row r="40" spans="5:25" ht="15.75">
      <c r="E40" s="12" t="s">
        <v>17</v>
      </c>
      <c r="F40" s="5">
        <f>+H39</f>
        <v>1846.3358333333333</v>
      </c>
      <c r="G40" s="5">
        <f>+F40</f>
        <v>1846.3358333333333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5">
        <f t="shared" si="17"/>
        <v>3692.6716666666666</v>
      </c>
    </row>
    <row r="41" spans="5:25" ht="15.75">
      <c r="E41" s="12" t="s">
        <v>18</v>
      </c>
      <c r="F41" s="6">
        <f>+$N$7*13</f>
        <v>463.5799999999999</v>
      </c>
      <c r="G41" s="6">
        <f>+F41</f>
        <v>463.5799999999999</v>
      </c>
      <c r="H41" s="6">
        <f aca="true" t="shared" si="18" ref="H41:O41">+G41</f>
        <v>463.5799999999999</v>
      </c>
      <c r="I41" s="6">
        <f t="shared" si="18"/>
        <v>463.5799999999999</v>
      </c>
      <c r="J41" s="6">
        <f t="shared" si="18"/>
        <v>463.5799999999999</v>
      </c>
      <c r="K41" s="6">
        <f t="shared" si="18"/>
        <v>463.5799999999999</v>
      </c>
      <c r="L41" s="6">
        <f t="shared" si="18"/>
        <v>463.5799999999999</v>
      </c>
      <c r="M41" s="6">
        <f t="shared" si="18"/>
        <v>463.5799999999999</v>
      </c>
      <c r="N41" s="6">
        <f t="shared" si="18"/>
        <v>463.5799999999999</v>
      </c>
      <c r="O41" s="6">
        <f t="shared" si="18"/>
        <v>463.5799999999999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5">
        <f t="shared" si="17"/>
        <v>4635.799999999999</v>
      </c>
    </row>
    <row r="42" spans="5:25" ht="15.75">
      <c r="E42" s="12" t="s">
        <v>21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5">
        <f>+R39-P39</f>
        <v>998.6924999999999</v>
      </c>
      <c r="Q42" s="5">
        <f>+P42</f>
        <v>998.6924999999999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5">
        <f t="shared" si="17"/>
        <v>1997.3849999999998</v>
      </c>
    </row>
    <row r="43" spans="5:25" ht="15.75">
      <c r="E43" s="12" t="s">
        <v>19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5">
        <f>+Q43</f>
        <v>714.35</v>
      </c>
      <c r="Q43" s="5">
        <f>+R43</f>
        <v>714.35</v>
      </c>
      <c r="R43" s="5">
        <f>+$P$7*13</f>
        <v>714.35</v>
      </c>
      <c r="S43" s="5">
        <f aca="true" t="shared" si="19" ref="S43:X43">+R43</f>
        <v>714.35</v>
      </c>
      <c r="T43" s="5">
        <f t="shared" si="19"/>
        <v>714.35</v>
      </c>
      <c r="U43" s="5">
        <f t="shared" si="19"/>
        <v>714.35</v>
      </c>
      <c r="V43" s="5">
        <f t="shared" si="19"/>
        <v>714.35</v>
      </c>
      <c r="W43" s="5">
        <f t="shared" si="19"/>
        <v>714.35</v>
      </c>
      <c r="X43" s="5">
        <f t="shared" si="19"/>
        <v>714.35</v>
      </c>
      <c r="Y43" s="5">
        <f t="shared" si="17"/>
        <v>6429.1500000000015</v>
      </c>
    </row>
    <row r="44" spans="5:25" ht="15.75">
      <c r="E44" s="12" t="s">
        <v>22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5">
        <f>+$Q$7*13</f>
        <v>1249.43</v>
      </c>
      <c r="W44" s="5">
        <f>+V44</f>
        <v>1249.43</v>
      </c>
      <c r="X44" s="5">
        <f>+W44</f>
        <v>1249.43</v>
      </c>
      <c r="Y44" s="5">
        <f t="shared" si="17"/>
        <v>3748.29</v>
      </c>
    </row>
    <row r="45" spans="5:25" ht="15.75">
      <c r="E45" s="2" t="s">
        <v>20</v>
      </c>
      <c r="F45" s="5">
        <f aca="true" t="shared" si="20" ref="F45:X45">SUM(F39:F44)</f>
        <v>2309.9158333333335</v>
      </c>
      <c r="G45" s="5">
        <f t="shared" si="20"/>
        <v>2309.9158333333335</v>
      </c>
      <c r="H45" s="5">
        <f t="shared" si="20"/>
        <v>2309.9158333333335</v>
      </c>
      <c r="I45" s="5">
        <f t="shared" si="20"/>
        <v>2309.9158333333335</v>
      </c>
      <c r="J45" s="5">
        <f t="shared" si="20"/>
        <v>2309.9158333333335</v>
      </c>
      <c r="K45" s="5">
        <f t="shared" si="20"/>
        <v>2309.9158333333335</v>
      </c>
      <c r="L45" s="5">
        <f t="shared" si="20"/>
        <v>2309.9158333333335</v>
      </c>
      <c r="M45" s="5">
        <f t="shared" si="20"/>
        <v>2309.9158333333335</v>
      </c>
      <c r="N45" s="5">
        <f t="shared" si="20"/>
        <v>2309.9158333333335</v>
      </c>
      <c r="O45" s="5">
        <f t="shared" si="20"/>
        <v>2309.9158333333335</v>
      </c>
      <c r="P45" s="5">
        <f t="shared" si="20"/>
        <v>3559.378333333333</v>
      </c>
      <c r="Q45" s="5">
        <f t="shared" si="20"/>
        <v>3559.378333333333</v>
      </c>
      <c r="R45" s="5">
        <f t="shared" si="20"/>
        <v>3559.378333333333</v>
      </c>
      <c r="S45" s="5">
        <f t="shared" si="20"/>
        <v>3559.378333333333</v>
      </c>
      <c r="T45" s="5">
        <f t="shared" si="20"/>
        <v>3559.378333333333</v>
      </c>
      <c r="U45" s="5">
        <f t="shared" si="20"/>
        <v>3559.378333333333</v>
      </c>
      <c r="V45" s="5">
        <f t="shared" si="20"/>
        <v>4808.808333333333</v>
      </c>
      <c r="W45" s="5">
        <f t="shared" si="20"/>
        <v>4808.808333333333</v>
      </c>
      <c r="X45" s="5">
        <f t="shared" si="20"/>
        <v>4808.808333333333</v>
      </c>
      <c r="Y45" s="5">
        <f t="shared" si="17"/>
        <v>58881.85333333333</v>
      </c>
    </row>
    <row r="46" ht="15.75">
      <c r="E46" s="13">
        <f>SUM(F45:X45)</f>
        <v>58881.85333333333</v>
      </c>
    </row>
    <row r="47" ht="15.75">
      <c r="E47" s="5"/>
    </row>
    <row r="48" spans="5:18" ht="15.75">
      <c r="E48" s="5"/>
      <c r="R48" s="5"/>
    </row>
    <row r="49" spans="5:16" ht="15.75">
      <c r="E49" s="5"/>
      <c r="P49" s="5"/>
    </row>
    <row r="50" ht="15.75">
      <c r="E50" s="5"/>
    </row>
    <row r="51" ht="15.75">
      <c r="E51" s="5"/>
    </row>
    <row r="52" ht="15.75">
      <c r="E52" s="5"/>
    </row>
    <row r="53" ht="15.75">
      <c r="E53" s="5"/>
    </row>
    <row r="54" ht="15.75">
      <c r="E54" s="5"/>
    </row>
    <row r="55" ht="15.75">
      <c r="E55" s="5"/>
    </row>
    <row r="56" ht="15.75">
      <c r="E56" s="5"/>
    </row>
    <row r="57" ht="15.75">
      <c r="E57" s="5"/>
    </row>
    <row r="58" ht="15.75">
      <c r="E58" s="5"/>
    </row>
    <row r="59" ht="15.75">
      <c r="E59" s="5"/>
    </row>
    <row r="60" ht="15.75">
      <c r="E60" s="5"/>
    </row>
    <row r="61" ht="15.75">
      <c r="E61" s="5"/>
    </row>
    <row r="62" ht="15.75">
      <c r="E62" s="5"/>
    </row>
    <row r="63" ht="15.75">
      <c r="E63" s="5"/>
    </row>
    <row r="64" ht="15.75">
      <c r="E64" s="5"/>
    </row>
    <row r="65" ht="15.75">
      <c r="E65" s="5"/>
    </row>
    <row r="66" ht="15.75">
      <c r="E66" s="5"/>
    </row>
    <row r="67" ht="15.75">
      <c r="E67" s="5"/>
    </row>
    <row r="68" ht="15.75">
      <c r="E68" s="5"/>
    </row>
    <row r="69" ht="15.75">
      <c r="E69" s="5"/>
    </row>
    <row r="70" ht="15.75">
      <c r="Y70" s="6"/>
    </row>
    <row r="71" ht="15.75">
      <c r="Y71" s="6"/>
    </row>
    <row r="72" ht="15.75">
      <c r="Y72" s="6"/>
    </row>
    <row r="73" ht="15.75">
      <c r="Y73" s="6"/>
    </row>
    <row r="74" ht="15.75">
      <c r="Y74" s="6"/>
    </row>
    <row r="75" ht="15.75">
      <c r="Y75" s="6"/>
    </row>
    <row r="76" ht="15.75">
      <c r="Y76" s="6"/>
    </row>
    <row r="77" ht="15.75">
      <c r="Y77" s="6"/>
    </row>
    <row r="78" ht="15.75">
      <c r="Y78" s="6"/>
    </row>
    <row r="79" ht="15.75">
      <c r="Y79" s="6"/>
    </row>
    <row r="80" ht="15.75">
      <c r="Y80" s="6"/>
    </row>
    <row r="81" ht="15.75">
      <c r="Y81" s="6"/>
    </row>
    <row r="82" ht="15.75">
      <c r="Y82" s="6"/>
    </row>
    <row r="83" ht="15.75">
      <c r="Y83" s="6"/>
    </row>
    <row r="84" ht="15.75">
      <c r="Y84" s="6"/>
    </row>
    <row r="85" ht="15.75">
      <c r="Y85" s="6"/>
    </row>
    <row r="86" ht="15.75">
      <c r="Y86" s="6"/>
    </row>
    <row r="87" ht="15.75">
      <c r="Y87" s="6"/>
    </row>
    <row r="88" ht="15.75">
      <c r="Y88" s="6"/>
    </row>
    <row r="89" ht="15.75">
      <c r="Y89" s="6"/>
    </row>
    <row r="90" ht="15.75">
      <c r="Y90" s="6"/>
    </row>
    <row r="91" ht="15.75">
      <c r="Y91" s="6"/>
    </row>
    <row r="92" ht="15.75">
      <c r="Y92" s="6"/>
    </row>
    <row r="93" ht="15.75">
      <c r="Y93" s="6"/>
    </row>
    <row r="94" ht="15.75">
      <c r="Y94" s="6"/>
    </row>
    <row r="95" ht="15.75">
      <c r="Y95" s="6"/>
    </row>
    <row r="96" ht="15.75">
      <c r="Y96" s="6"/>
    </row>
    <row r="97" ht="15.75">
      <c r="Y97" s="6"/>
    </row>
    <row r="98" ht="15.75">
      <c r="Y98" s="6"/>
    </row>
    <row r="99" ht="15.75">
      <c r="Y99" s="6"/>
    </row>
    <row r="100" ht="15.75">
      <c r="Y100" s="6"/>
    </row>
    <row r="101" ht="15.75">
      <c r="Y101" s="6"/>
    </row>
    <row r="102" ht="15.75">
      <c r="Y102" s="6"/>
    </row>
    <row r="103" ht="15.75">
      <c r="Y103" s="6"/>
    </row>
    <row r="104" ht="15.75">
      <c r="Y104" s="6"/>
    </row>
    <row r="105" ht="15.75">
      <c r="Y105" s="6"/>
    </row>
    <row r="106" ht="15.75">
      <c r="Y106" s="6"/>
    </row>
    <row r="107" ht="15.75">
      <c r="Y107" s="6"/>
    </row>
    <row r="108" ht="15.75">
      <c r="Y108" s="6"/>
    </row>
    <row r="109" ht="15.75">
      <c r="Y109" s="6"/>
    </row>
    <row r="110" ht="15.75">
      <c r="Y110" s="6"/>
    </row>
    <row r="111" ht="15.75">
      <c r="Y111" s="6"/>
    </row>
    <row r="112" ht="15.75">
      <c r="Y112" s="6"/>
    </row>
    <row r="113" ht="15.75">
      <c r="Y113" s="6"/>
    </row>
    <row r="114" ht="15.75">
      <c r="Y114" s="6"/>
    </row>
    <row r="115" ht="15.75">
      <c r="Y115" s="6"/>
    </row>
    <row r="116" ht="15.75">
      <c r="Y116" s="6"/>
    </row>
    <row r="117" ht="15.75">
      <c r="Y117" s="6"/>
    </row>
    <row r="118" ht="15.75">
      <c r="Y118" s="6"/>
    </row>
    <row r="119" ht="15.75">
      <c r="Y119" s="6"/>
    </row>
    <row r="120" ht="15.75">
      <c r="Y120" s="6"/>
    </row>
    <row r="121" ht="15.75">
      <c r="Y121" s="6"/>
    </row>
    <row r="122" ht="15.75">
      <c r="Y122" s="6"/>
    </row>
    <row r="123" ht="15.75">
      <c r="Y123" s="6"/>
    </row>
    <row r="124" ht="15.75">
      <c r="Y124" s="6"/>
    </row>
    <row r="125" ht="15.75">
      <c r="Y125" s="6"/>
    </row>
    <row r="126" ht="15.75">
      <c r="Y126" s="6"/>
    </row>
    <row r="127" ht="15.75">
      <c r="Y127" s="6"/>
    </row>
    <row r="128" ht="15.75">
      <c r="Y128" s="6"/>
    </row>
    <row r="129" ht="15.75">
      <c r="Y129" s="6"/>
    </row>
    <row r="130" ht="15.75">
      <c r="Y130" s="6"/>
    </row>
    <row r="131" ht="15.75">
      <c r="Y131" s="6"/>
    </row>
    <row r="132" ht="15.75">
      <c r="Y132" s="6"/>
    </row>
  </sheetData>
  <mergeCells count="4">
    <mergeCell ref="B5:C5"/>
    <mergeCell ref="F5:H5"/>
    <mergeCell ref="J5:K5"/>
    <mergeCell ref="M5:Q5"/>
  </mergeCells>
  <printOptions/>
  <pageMargins left="0.42" right="0.35" top="1" bottom="1" header="0.5" footer="0.5"/>
  <pageSetup fitToHeight="1" fitToWidth="1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Z132"/>
  <sheetViews>
    <sheetView workbookViewId="0" topLeftCell="A1">
      <selection activeCell="R11" sqref="R11"/>
    </sheetView>
  </sheetViews>
  <sheetFormatPr defaultColWidth="9.140625" defaultRowHeight="12.75"/>
  <cols>
    <col min="1" max="3" width="9.140625" style="6" customWidth="1"/>
    <col min="4" max="4" width="3.421875" style="6" customWidth="1"/>
    <col min="5" max="5" width="19.7109375" style="6" customWidth="1"/>
    <col min="6" max="7" width="10.140625" style="6" bestFit="1" customWidth="1"/>
    <col min="8" max="24" width="9.140625" style="6" customWidth="1"/>
    <col min="25" max="25" width="15.00390625" style="5" customWidth="1"/>
    <col min="26" max="16384" width="9.140625" style="6" customWidth="1"/>
  </cols>
  <sheetData>
    <row r="5" spans="2:25" s="2" customFormat="1" ht="15.75">
      <c r="B5" s="53" t="s">
        <v>0</v>
      </c>
      <c r="C5" s="53"/>
      <c r="F5" s="54" t="s">
        <v>1</v>
      </c>
      <c r="G5" s="55"/>
      <c r="H5" s="56"/>
      <c r="J5" s="54" t="s">
        <v>2</v>
      </c>
      <c r="K5" s="56"/>
      <c r="M5" s="54" t="s">
        <v>3</v>
      </c>
      <c r="N5" s="55"/>
      <c r="O5" s="55"/>
      <c r="P5" s="55"/>
      <c r="Q5" s="56"/>
      <c r="Y5" s="3"/>
    </row>
    <row r="6" spans="2:25" s="1" customFormat="1" ht="15.75">
      <c r="B6" s="1" t="s">
        <v>4</v>
      </c>
      <c r="C6" s="1" t="s">
        <v>5</v>
      </c>
      <c r="F6" s="38" t="s">
        <v>6</v>
      </c>
      <c r="G6" s="39" t="s">
        <v>4</v>
      </c>
      <c r="H6" s="40" t="s">
        <v>5</v>
      </c>
      <c r="J6" s="38" t="s">
        <v>4</v>
      </c>
      <c r="K6" s="40" t="s">
        <v>5</v>
      </c>
      <c r="M6" s="38" t="s">
        <v>6</v>
      </c>
      <c r="N6" s="39" t="s">
        <v>4</v>
      </c>
      <c r="O6" s="39" t="s">
        <v>7</v>
      </c>
      <c r="P6" s="39" t="s">
        <v>5</v>
      </c>
      <c r="Q6" s="40" t="s">
        <v>8</v>
      </c>
      <c r="Y6" s="4"/>
    </row>
    <row r="7" spans="2:17" ht="15.75">
      <c r="B7" s="5">
        <f>+'[1]Assegno Funzionale 19 anni'!J14</f>
        <v>1704.31</v>
      </c>
      <c r="C7" s="5">
        <f>+'[1]Assegno Funzionale 29 anni'!J14</f>
        <v>2626.18</v>
      </c>
      <c r="D7" s="5"/>
      <c r="E7" s="37" t="s">
        <v>9</v>
      </c>
      <c r="F7" s="41">
        <v>186.05</v>
      </c>
      <c r="G7" s="42">
        <v>44.03</v>
      </c>
      <c r="H7" s="43">
        <v>67.84</v>
      </c>
      <c r="J7" s="44">
        <v>75.44</v>
      </c>
      <c r="K7" s="45">
        <v>116.25</v>
      </c>
      <c r="M7" s="44">
        <v>177.69</v>
      </c>
      <c r="N7" s="46">
        <v>35.66</v>
      </c>
      <c r="O7" s="46">
        <v>96.11</v>
      </c>
      <c r="P7" s="46">
        <v>54.95</v>
      </c>
      <c r="Q7" s="45">
        <v>96.11</v>
      </c>
    </row>
    <row r="8" spans="2:17" ht="15.75">
      <c r="B8" s="5">
        <f>+'[1]Assegno Funzionale 19 anni'!J13</f>
        <v>1324.71</v>
      </c>
      <c r="C8" s="5">
        <f>+'[1]Assegno Funzionale 29 anni'!J13</f>
        <v>1650.08</v>
      </c>
      <c r="D8" s="5"/>
      <c r="E8" s="37" t="s">
        <v>10</v>
      </c>
      <c r="F8" s="41">
        <v>144.61</v>
      </c>
      <c r="G8" s="42">
        <v>34.22</v>
      </c>
      <c r="H8" s="43">
        <v>42.63</v>
      </c>
      <c r="J8" s="44">
        <v>58.64</v>
      </c>
      <c r="K8" s="45">
        <v>73.04</v>
      </c>
      <c r="M8" s="44">
        <v>138.11</v>
      </c>
      <c r="N8" s="46">
        <v>27.72</v>
      </c>
      <c r="O8" s="46">
        <v>33.92</v>
      </c>
      <c r="P8" s="46">
        <v>34.53</v>
      </c>
      <c r="Q8" s="45">
        <v>46.04</v>
      </c>
    </row>
    <row r="9" spans="2:17" ht="15.75">
      <c r="B9" s="5">
        <f>+'[1]Assegno Funzionale 19 anni'!J12</f>
        <v>1125.88</v>
      </c>
      <c r="C9" s="5">
        <f>+'[1]Assegno Funzionale 29 anni'!J12</f>
        <v>1567.45</v>
      </c>
      <c r="D9" s="5"/>
      <c r="E9" s="37" t="s">
        <v>11</v>
      </c>
      <c r="F9" s="41">
        <v>122.91</v>
      </c>
      <c r="G9" s="42">
        <v>29.09</v>
      </c>
      <c r="H9" s="43">
        <v>40.49</v>
      </c>
      <c r="J9" s="44">
        <v>49.84</v>
      </c>
      <c r="K9" s="45">
        <v>69.39</v>
      </c>
      <c r="M9" s="44">
        <v>117.38</v>
      </c>
      <c r="N9" s="46">
        <v>23.56</v>
      </c>
      <c r="O9" s="46">
        <v>46.04</v>
      </c>
      <c r="P9" s="46">
        <v>32.8</v>
      </c>
      <c r="Q9" s="45">
        <v>46.04</v>
      </c>
    </row>
    <row r="10" spans="2:17" ht="15.75">
      <c r="B10" s="5">
        <f>+'[1]Assegno Funzionale 19 anni'!J11</f>
        <v>1107.8</v>
      </c>
      <c r="C10" s="5">
        <f>+'[1]Assegno Funzionale 29 anni'!J11</f>
        <v>1541.62</v>
      </c>
      <c r="D10" s="5"/>
      <c r="E10" s="37" t="s">
        <v>12</v>
      </c>
      <c r="F10" s="41">
        <v>120.94</v>
      </c>
      <c r="G10" s="42">
        <v>28.62</v>
      </c>
      <c r="H10" s="43">
        <v>39.83</v>
      </c>
      <c r="J10" s="44">
        <v>49.04</v>
      </c>
      <c r="K10" s="45">
        <v>68.24</v>
      </c>
      <c r="M10" s="44">
        <v>115.5</v>
      </c>
      <c r="N10" s="46">
        <v>23.18</v>
      </c>
      <c r="O10" s="46">
        <v>45.43</v>
      </c>
      <c r="P10" s="46">
        <v>32.26</v>
      </c>
      <c r="Q10" s="45">
        <v>45.23</v>
      </c>
    </row>
    <row r="11" spans="2:17" ht="15.75">
      <c r="B11" s="5">
        <f>+'[1]Assegno Funzionale 19 anni'!J10</f>
        <v>890.89</v>
      </c>
      <c r="C11" s="5">
        <f>+'[1]Assegno Funzionale 29 anni'!J10</f>
        <v>1107.8</v>
      </c>
      <c r="D11" s="5"/>
      <c r="E11" s="37" t="s">
        <v>13</v>
      </c>
      <c r="F11" s="41">
        <v>97.26</v>
      </c>
      <c r="G11" s="42">
        <v>23.02</v>
      </c>
      <c r="H11" s="43">
        <v>28.62</v>
      </c>
      <c r="J11" s="44">
        <v>39.44</v>
      </c>
      <c r="K11" s="45">
        <v>49.04</v>
      </c>
      <c r="M11" s="44">
        <v>92.88</v>
      </c>
      <c r="N11" s="46">
        <v>18.64</v>
      </c>
      <c r="O11" s="46">
        <v>22.61</v>
      </c>
      <c r="P11" s="46">
        <v>23.18</v>
      </c>
      <c r="Q11" s="45">
        <v>22.61</v>
      </c>
    </row>
    <row r="14" spans="5:25" s="1" customFormat="1" ht="15.75">
      <c r="E14" s="1" t="s">
        <v>14</v>
      </c>
      <c r="F14" s="1">
        <v>17</v>
      </c>
      <c r="G14" s="1">
        <f aca="true" t="shared" si="0" ref="G14:X14">+F14+1</f>
        <v>18</v>
      </c>
      <c r="H14" s="1">
        <f t="shared" si="0"/>
        <v>19</v>
      </c>
      <c r="I14" s="1">
        <f t="shared" si="0"/>
        <v>20</v>
      </c>
      <c r="J14" s="1">
        <f t="shared" si="0"/>
        <v>21</v>
      </c>
      <c r="K14" s="1">
        <f t="shared" si="0"/>
        <v>22</v>
      </c>
      <c r="L14" s="1">
        <f t="shared" si="0"/>
        <v>23</v>
      </c>
      <c r="M14" s="1">
        <f t="shared" si="0"/>
        <v>24</v>
      </c>
      <c r="N14" s="1">
        <f t="shared" si="0"/>
        <v>25</v>
      </c>
      <c r="O14" s="1">
        <f t="shared" si="0"/>
        <v>26</v>
      </c>
      <c r="P14" s="1">
        <f t="shared" si="0"/>
        <v>27</v>
      </c>
      <c r="Q14" s="1">
        <f t="shared" si="0"/>
        <v>28</v>
      </c>
      <c r="R14" s="1">
        <f t="shared" si="0"/>
        <v>29</v>
      </c>
      <c r="S14" s="1">
        <f t="shared" si="0"/>
        <v>30</v>
      </c>
      <c r="T14" s="1">
        <f t="shared" si="0"/>
        <v>31</v>
      </c>
      <c r="U14" s="1">
        <f t="shared" si="0"/>
        <v>32</v>
      </c>
      <c r="V14" s="1">
        <f t="shared" si="0"/>
        <v>33</v>
      </c>
      <c r="W14" s="1">
        <f t="shared" si="0"/>
        <v>34</v>
      </c>
      <c r="X14" s="1">
        <f t="shared" si="0"/>
        <v>35</v>
      </c>
      <c r="Y14" s="4"/>
    </row>
    <row r="15" spans="6:24" ht="15.75">
      <c r="F15" s="7">
        <v>1</v>
      </c>
      <c r="G15" s="7">
        <v>2</v>
      </c>
      <c r="H15" s="7">
        <v>3</v>
      </c>
      <c r="I15" s="7">
        <v>4</v>
      </c>
      <c r="J15" s="7">
        <v>5</v>
      </c>
      <c r="K15" s="7">
        <v>6</v>
      </c>
      <c r="L15" s="7">
        <v>7</v>
      </c>
      <c r="M15" s="7">
        <v>8</v>
      </c>
      <c r="N15" s="7">
        <v>9</v>
      </c>
      <c r="O15" s="7">
        <v>10</v>
      </c>
      <c r="P15" s="7">
        <v>11</v>
      </c>
      <c r="Q15" s="7">
        <v>12</v>
      </c>
      <c r="R15" s="8">
        <v>1</v>
      </c>
      <c r="S15" s="8">
        <v>2</v>
      </c>
      <c r="T15" s="8">
        <v>3</v>
      </c>
      <c r="U15" s="8">
        <v>4</v>
      </c>
      <c r="V15" s="8">
        <v>5</v>
      </c>
      <c r="W15" s="8">
        <v>6</v>
      </c>
      <c r="X15" s="8">
        <v>7</v>
      </c>
    </row>
    <row r="16" spans="5:52" s="2" customFormat="1" ht="15.75">
      <c r="E16" s="2" t="s">
        <v>15</v>
      </c>
      <c r="F16" s="9">
        <v>2003</v>
      </c>
      <c r="G16" s="9">
        <f aca="true" t="shared" si="1" ref="G16:X16">+F16+1</f>
        <v>2004</v>
      </c>
      <c r="H16" s="9">
        <f t="shared" si="1"/>
        <v>2005</v>
      </c>
      <c r="I16" s="9">
        <f t="shared" si="1"/>
        <v>2006</v>
      </c>
      <c r="J16" s="9">
        <f t="shared" si="1"/>
        <v>2007</v>
      </c>
      <c r="K16" s="9">
        <f t="shared" si="1"/>
        <v>2008</v>
      </c>
      <c r="L16" s="9">
        <f t="shared" si="1"/>
        <v>2009</v>
      </c>
      <c r="M16" s="9">
        <f t="shared" si="1"/>
        <v>2010</v>
      </c>
      <c r="N16" s="9">
        <f t="shared" si="1"/>
        <v>2011</v>
      </c>
      <c r="O16" s="9">
        <f t="shared" si="1"/>
        <v>2012</v>
      </c>
      <c r="P16" s="9">
        <f t="shared" si="1"/>
        <v>2013</v>
      </c>
      <c r="Q16" s="9">
        <f t="shared" si="1"/>
        <v>2014</v>
      </c>
      <c r="R16" s="9">
        <f t="shared" si="1"/>
        <v>2015</v>
      </c>
      <c r="S16" s="9">
        <f t="shared" si="1"/>
        <v>2016</v>
      </c>
      <c r="T16" s="9">
        <f t="shared" si="1"/>
        <v>2017</v>
      </c>
      <c r="U16" s="9">
        <f t="shared" si="1"/>
        <v>2018</v>
      </c>
      <c r="V16" s="9">
        <f t="shared" si="1"/>
        <v>2019</v>
      </c>
      <c r="W16" s="9">
        <f t="shared" si="1"/>
        <v>2020</v>
      </c>
      <c r="X16" s="9">
        <f t="shared" si="1"/>
        <v>2021</v>
      </c>
      <c r="Y16" s="3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5:52" s="2" customFormat="1" ht="15.75">
      <c r="E17" s="2" t="str">
        <f>+E8</f>
        <v>Tenente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3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5:52" ht="15.75">
      <c r="E18" s="2" t="s">
        <v>16</v>
      </c>
      <c r="F18" s="6">
        <v>0</v>
      </c>
      <c r="G18" s="11">
        <v>0</v>
      </c>
      <c r="H18" s="5">
        <f>+$B$8/12*13</f>
        <v>1435.1025</v>
      </c>
      <c r="I18" s="5">
        <f aca="true" t="shared" si="2" ref="I18:Q18">+H18</f>
        <v>1435.1025</v>
      </c>
      <c r="J18" s="5">
        <f t="shared" si="2"/>
        <v>1435.1025</v>
      </c>
      <c r="K18" s="5">
        <f t="shared" si="2"/>
        <v>1435.1025</v>
      </c>
      <c r="L18" s="5">
        <f t="shared" si="2"/>
        <v>1435.1025</v>
      </c>
      <c r="M18" s="5">
        <f t="shared" si="2"/>
        <v>1435.1025</v>
      </c>
      <c r="N18" s="5">
        <f t="shared" si="2"/>
        <v>1435.1025</v>
      </c>
      <c r="O18" s="5">
        <f t="shared" si="2"/>
        <v>1435.1025</v>
      </c>
      <c r="P18" s="5">
        <f t="shared" si="2"/>
        <v>1435.1025</v>
      </c>
      <c r="Q18" s="5">
        <f t="shared" si="2"/>
        <v>1435.1025</v>
      </c>
      <c r="R18" s="5">
        <f>+$C$8/12*13</f>
        <v>1787.5866666666666</v>
      </c>
      <c r="S18" s="5">
        <f aca="true" t="shared" si="3" ref="S18:X18">+R18</f>
        <v>1787.5866666666666</v>
      </c>
      <c r="T18" s="5">
        <f t="shared" si="3"/>
        <v>1787.5866666666666</v>
      </c>
      <c r="U18" s="5">
        <f t="shared" si="3"/>
        <v>1787.5866666666666</v>
      </c>
      <c r="V18" s="5">
        <f t="shared" si="3"/>
        <v>1787.5866666666666</v>
      </c>
      <c r="W18" s="5">
        <f t="shared" si="3"/>
        <v>1787.5866666666666</v>
      </c>
      <c r="X18" s="5">
        <f t="shared" si="3"/>
        <v>1787.5866666666666</v>
      </c>
      <c r="Y18" s="5">
        <f>SUM(F18:X18)</f>
        <v>26864.131666666664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5:25" ht="15.75">
      <c r="E19" s="12" t="s">
        <v>17</v>
      </c>
      <c r="F19" s="5">
        <f>+H18</f>
        <v>1435.1025</v>
      </c>
      <c r="G19" s="5">
        <f>+F19</f>
        <v>1435.1025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5">
        <f>SUM(F19:X19)</f>
        <v>2870.205</v>
      </c>
    </row>
    <row r="20" spans="5:25" ht="15.75">
      <c r="E20" s="12" t="s">
        <v>18</v>
      </c>
      <c r="F20" s="6">
        <f>+$G$8*13</f>
        <v>444.86</v>
      </c>
      <c r="G20" s="6">
        <f>+F20</f>
        <v>444.86</v>
      </c>
      <c r="H20" s="6">
        <f aca="true" t="shared" si="4" ref="H20:Q20">+G20</f>
        <v>444.86</v>
      </c>
      <c r="I20" s="6">
        <f t="shared" si="4"/>
        <v>444.86</v>
      </c>
      <c r="J20" s="6">
        <f t="shared" si="4"/>
        <v>444.86</v>
      </c>
      <c r="K20" s="6">
        <f t="shared" si="4"/>
        <v>444.86</v>
      </c>
      <c r="L20" s="6">
        <f t="shared" si="4"/>
        <v>444.86</v>
      </c>
      <c r="M20" s="6">
        <f t="shared" si="4"/>
        <v>444.86</v>
      </c>
      <c r="N20" s="6">
        <f t="shared" si="4"/>
        <v>444.86</v>
      </c>
      <c r="O20" s="6">
        <f t="shared" si="4"/>
        <v>444.86</v>
      </c>
      <c r="P20" s="6">
        <f t="shared" si="4"/>
        <v>444.86</v>
      </c>
      <c r="Q20" s="6">
        <f t="shared" si="4"/>
        <v>444.86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5">
        <f>SUM(F20:X20)</f>
        <v>5338.32</v>
      </c>
    </row>
    <row r="21" spans="5:25" ht="15.75">
      <c r="E21" s="12" t="s">
        <v>19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5">
        <v>0</v>
      </c>
      <c r="Q21" s="5">
        <v>0</v>
      </c>
      <c r="R21" s="5">
        <f>+$H$8*13</f>
        <v>554.19</v>
      </c>
      <c r="S21" s="5">
        <f aca="true" t="shared" si="5" ref="S21:X21">+R21</f>
        <v>554.19</v>
      </c>
      <c r="T21" s="5">
        <f t="shared" si="5"/>
        <v>554.19</v>
      </c>
      <c r="U21" s="5">
        <f t="shared" si="5"/>
        <v>554.19</v>
      </c>
      <c r="V21" s="5">
        <f t="shared" si="5"/>
        <v>554.19</v>
      </c>
      <c r="W21" s="5">
        <f t="shared" si="5"/>
        <v>554.19</v>
      </c>
      <c r="X21" s="5">
        <f t="shared" si="5"/>
        <v>554.19</v>
      </c>
      <c r="Y21" s="5">
        <f>SUM(F21:X21)</f>
        <v>3879.3300000000004</v>
      </c>
    </row>
    <row r="22" spans="5:25" ht="15.75">
      <c r="E22" s="2" t="s">
        <v>20</v>
      </c>
      <c r="F22" s="5">
        <f aca="true" t="shared" si="6" ref="F22:X22">+F18+F19+F20+F21</f>
        <v>1879.9625</v>
      </c>
      <c r="G22" s="5">
        <f t="shared" si="6"/>
        <v>1879.9625</v>
      </c>
      <c r="H22" s="5">
        <f t="shared" si="6"/>
        <v>1879.9625</v>
      </c>
      <c r="I22" s="5">
        <f t="shared" si="6"/>
        <v>1879.9625</v>
      </c>
      <c r="J22" s="5">
        <f t="shared" si="6"/>
        <v>1879.9625</v>
      </c>
      <c r="K22" s="5">
        <f t="shared" si="6"/>
        <v>1879.9625</v>
      </c>
      <c r="L22" s="5">
        <f t="shared" si="6"/>
        <v>1879.9625</v>
      </c>
      <c r="M22" s="5">
        <f t="shared" si="6"/>
        <v>1879.9625</v>
      </c>
      <c r="N22" s="5">
        <f t="shared" si="6"/>
        <v>1879.9625</v>
      </c>
      <c r="O22" s="5">
        <f t="shared" si="6"/>
        <v>1879.9625</v>
      </c>
      <c r="P22" s="5">
        <f t="shared" si="6"/>
        <v>1879.9625</v>
      </c>
      <c r="Q22" s="5">
        <f t="shared" si="6"/>
        <v>1879.9625</v>
      </c>
      <c r="R22" s="5">
        <f t="shared" si="6"/>
        <v>2341.7766666666666</v>
      </c>
      <c r="S22" s="5">
        <f t="shared" si="6"/>
        <v>2341.7766666666666</v>
      </c>
      <c r="T22" s="5">
        <f t="shared" si="6"/>
        <v>2341.7766666666666</v>
      </c>
      <c r="U22" s="5">
        <f t="shared" si="6"/>
        <v>2341.7766666666666</v>
      </c>
      <c r="V22" s="5">
        <f t="shared" si="6"/>
        <v>2341.7766666666666</v>
      </c>
      <c r="W22" s="5">
        <f t="shared" si="6"/>
        <v>2341.7766666666666</v>
      </c>
      <c r="X22" s="5">
        <f t="shared" si="6"/>
        <v>2341.7766666666666</v>
      </c>
      <c r="Y22" s="5">
        <f>SUM(F22:X22)</f>
        <v>38951.98666666666</v>
      </c>
    </row>
    <row r="23" ht="15.75">
      <c r="E23" s="13">
        <f>SUM(F22:X22)</f>
        <v>38951.98666666666</v>
      </c>
    </row>
    <row r="25" spans="5:24" ht="15.75">
      <c r="E25" s="1" t="s">
        <v>14</v>
      </c>
      <c r="F25" s="1">
        <v>17</v>
      </c>
      <c r="G25" s="1">
        <f aca="true" t="shared" si="7" ref="G25:X25">+F25+1</f>
        <v>18</v>
      </c>
      <c r="H25" s="1">
        <f t="shared" si="7"/>
        <v>19</v>
      </c>
      <c r="I25" s="1">
        <f t="shared" si="7"/>
        <v>20</v>
      </c>
      <c r="J25" s="1">
        <f t="shared" si="7"/>
        <v>21</v>
      </c>
      <c r="K25" s="1">
        <f t="shared" si="7"/>
        <v>22</v>
      </c>
      <c r="L25" s="1">
        <f t="shared" si="7"/>
        <v>23</v>
      </c>
      <c r="M25" s="1">
        <f t="shared" si="7"/>
        <v>24</v>
      </c>
      <c r="N25" s="1">
        <f t="shared" si="7"/>
        <v>25</v>
      </c>
      <c r="O25" s="1">
        <f t="shared" si="7"/>
        <v>26</v>
      </c>
      <c r="P25" s="1">
        <f t="shared" si="7"/>
        <v>27</v>
      </c>
      <c r="Q25" s="1">
        <f t="shared" si="7"/>
        <v>28</v>
      </c>
      <c r="R25" s="1">
        <f t="shared" si="7"/>
        <v>29</v>
      </c>
      <c r="S25" s="1">
        <f t="shared" si="7"/>
        <v>30</v>
      </c>
      <c r="T25" s="1">
        <f t="shared" si="7"/>
        <v>31</v>
      </c>
      <c r="U25" s="1">
        <f t="shared" si="7"/>
        <v>32</v>
      </c>
      <c r="V25" s="1">
        <f t="shared" si="7"/>
        <v>33</v>
      </c>
      <c r="W25" s="1">
        <f t="shared" si="7"/>
        <v>34</v>
      </c>
      <c r="X25" s="1">
        <f t="shared" si="7"/>
        <v>35</v>
      </c>
    </row>
    <row r="26" spans="8:24" ht="15.75">
      <c r="H26" s="7">
        <v>1</v>
      </c>
      <c r="I26" s="7">
        <v>2</v>
      </c>
      <c r="J26" s="7">
        <v>3</v>
      </c>
      <c r="K26" s="7">
        <v>4</v>
      </c>
      <c r="L26" s="7">
        <v>5</v>
      </c>
      <c r="M26" s="7">
        <v>6</v>
      </c>
      <c r="N26" s="7">
        <v>7</v>
      </c>
      <c r="O26" s="7">
        <v>8</v>
      </c>
      <c r="P26" s="7">
        <v>9</v>
      </c>
      <c r="Q26" s="7">
        <v>10</v>
      </c>
      <c r="R26" s="8">
        <v>1</v>
      </c>
      <c r="S26" s="8">
        <v>2</v>
      </c>
      <c r="T26" s="8">
        <v>3</v>
      </c>
      <c r="U26" s="8">
        <v>4</v>
      </c>
      <c r="V26" s="8">
        <v>5</v>
      </c>
      <c r="W26" s="8">
        <v>6</v>
      </c>
      <c r="X26" s="8">
        <v>7</v>
      </c>
    </row>
    <row r="27" spans="5:24" ht="15.75">
      <c r="E27" s="2" t="s">
        <v>15</v>
      </c>
      <c r="F27" s="9">
        <v>2003</v>
      </c>
      <c r="G27" s="9">
        <f aca="true" t="shared" si="8" ref="G27:X27">+F27+1</f>
        <v>2004</v>
      </c>
      <c r="H27" s="9">
        <f t="shared" si="8"/>
        <v>2005</v>
      </c>
      <c r="I27" s="9">
        <f t="shared" si="8"/>
        <v>2006</v>
      </c>
      <c r="J27" s="9">
        <f t="shared" si="8"/>
        <v>2007</v>
      </c>
      <c r="K27" s="9">
        <f t="shared" si="8"/>
        <v>2008</v>
      </c>
      <c r="L27" s="9">
        <f t="shared" si="8"/>
        <v>2009</v>
      </c>
      <c r="M27" s="9">
        <f t="shared" si="8"/>
        <v>2010</v>
      </c>
      <c r="N27" s="9">
        <f t="shared" si="8"/>
        <v>2011</v>
      </c>
      <c r="O27" s="9">
        <f t="shared" si="8"/>
        <v>2012</v>
      </c>
      <c r="P27" s="9">
        <f t="shared" si="8"/>
        <v>2013</v>
      </c>
      <c r="Q27" s="9">
        <f t="shared" si="8"/>
        <v>2014</v>
      </c>
      <c r="R27" s="9">
        <f t="shared" si="8"/>
        <v>2015</v>
      </c>
      <c r="S27" s="9">
        <f t="shared" si="8"/>
        <v>2016</v>
      </c>
      <c r="T27" s="9">
        <f t="shared" si="8"/>
        <v>2017</v>
      </c>
      <c r="U27" s="9">
        <f t="shared" si="8"/>
        <v>2018</v>
      </c>
      <c r="V27" s="9">
        <f t="shared" si="8"/>
        <v>2019</v>
      </c>
      <c r="W27" s="9">
        <f t="shared" si="8"/>
        <v>2020</v>
      </c>
      <c r="X27" s="9">
        <f t="shared" si="8"/>
        <v>2021</v>
      </c>
    </row>
    <row r="28" spans="5:24" ht="15.75">
      <c r="E28" s="2" t="str">
        <f>+E17</f>
        <v>Tenente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5:25" ht="15.75">
      <c r="E29" s="2" t="s">
        <v>16</v>
      </c>
      <c r="F29" s="6">
        <v>0</v>
      </c>
      <c r="G29" s="11">
        <v>0</v>
      </c>
      <c r="H29" s="5">
        <f>+H18</f>
        <v>1435.1025</v>
      </c>
      <c r="I29" s="5">
        <f aca="true" t="shared" si="9" ref="I29:X29">+I18</f>
        <v>1435.1025</v>
      </c>
      <c r="J29" s="5">
        <f t="shared" si="9"/>
        <v>1435.1025</v>
      </c>
      <c r="K29" s="5">
        <f t="shared" si="9"/>
        <v>1435.1025</v>
      </c>
      <c r="L29" s="5">
        <f t="shared" si="9"/>
        <v>1435.1025</v>
      </c>
      <c r="M29" s="5">
        <f t="shared" si="9"/>
        <v>1435.1025</v>
      </c>
      <c r="N29" s="5">
        <f t="shared" si="9"/>
        <v>1435.1025</v>
      </c>
      <c r="O29" s="5">
        <f t="shared" si="9"/>
        <v>1435.1025</v>
      </c>
      <c r="P29" s="5">
        <f t="shared" si="9"/>
        <v>1435.1025</v>
      </c>
      <c r="Q29" s="5">
        <f t="shared" si="9"/>
        <v>1435.1025</v>
      </c>
      <c r="R29" s="5">
        <f t="shared" si="9"/>
        <v>1787.5866666666666</v>
      </c>
      <c r="S29" s="5">
        <f t="shared" si="9"/>
        <v>1787.5866666666666</v>
      </c>
      <c r="T29" s="5">
        <f t="shared" si="9"/>
        <v>1787.5866666666666</v>
      </c>
      <c r="U29" s="5">
        <f t="shared" si="9"/>
        <v>1787.5866666666666</v>
      </c>
      <c r="V29" s="5">
        <f t="shared" si="9"/>
        <v>1787.5866666666666</v>
      </c>
      <c r="W29" s="5">
        <f t="shared" si="9"/>
        <v>1787.5866666666666</v>
      </c>
      <c r="X29" s="5">
        <f t="shared" si="9"/>
        <v>1787.5866666666666</v>
      </c>
      <c r="Y29" s="5">
        <f>SUM(F29:X29)</f>
        <v>26864.131666666664</v>
      </c>
    </row>
    <row r="30" spans="5:25" ht="15.75">
      <c r="E30" s="12" t="s">
        <v>18</v>
      </c>
      <c r="F30" s="6">
        <v>0</v>
      </c>
      <c r="G30" s="6">
        <v>0</v>
      </c>
      <c r="H30" s="6">
        <f>+$J$8*13</f>
        <v>762.32</v>
      </c>
      <c r="I30" s="6">
        <f>+H30</f>
        <v>762.32</v>
      </c>
      <c r="J30" s="6">
        <f aca="true" t="shared" si="10" ref="J30:Q30">+I30</f>
        <v>762.32</v>
      </c>
      <c r="K30" s="6">
        <f t="shared" si="10"/>
        <v>762.32</v>
      </c>
      <c r="L30" s="6">
        <f t="shared" si="10"/>
        <v>762.32</v>
      </c>
      <c r="M30" s="6">
        <f t="shared" si="10"/>
        <v>762.32</v>
      </c>
      <c r="N30" s="6">
        <f t="shared" si="10"/>
        <v>762.32</v>
      </c>
      <c r="O30" s="6">
        <f t="shared" si="10"/>
        <v>762.32</v>
      </c>
      <c r="P30" s="6">
        <f t="shared" si="10"/>
        <v>762.32</v>
      </c>
      <c r="Q30" s="6">
        <f t="shared" si="10"/>
        <v>762.32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5">
        <f>SUM(F30:X30)</f>
        <v>7623.199999999999</v>
      </c>
    </row>
    <row r="31" spans="5:25" ht="15.75">
      <c r="E31" s="12" t="s">
        <v>19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5">
        <f>+$K$8*13</f>
        <v>949.5200000000001</v>
      </c>
      <c r="S31" s="5">
        <f aca="true" t="shared" si="11" ref="S31:X31">+R31</f>
        <v>949.5200000000001</v>
      </c>
      <c r="T31" s="5">
        <f t="shared" si="11"/>
        <v>949.5200000000001</v>
      </c>
      <c r="U31" s="5">
        <f t="shared" si="11"/>
        <v>949.5200000000001</v>
      </c>
      <c r="V31" s="5">
        <f t="shared" si="11"/>
        <v>949.5200000000001</v>
      </c>
      <c r="W31" s="5">
        <f t="shared" si="11"/>
        <v>949.5200000000001</v>
      </c>
      <c r="X31" s="5">
        <f t="shared" si="11"/>
        <v>949.5200000000001</v>
      </c>
      <c r="Y31" s="5">
        <f>SUM(F31:X31)</f>
        <v>6646.640000000001</v>
      </c>
    </row>
    <row r="32" spans="5:25" ht="15.75">
      <c r="E32" s="2" t="s">
        <v>20</v>
      </c>
      <c r="F32" s="5">
        <f aca="true" t="shared" si="12" ref="F32:X32">SUM(F29:F31)</f>
        <v>0</v>
      </c>
      <c r="G32" s="5">
        <f t="shared" si="12"/>
        <v>0</v>
      </c>
      <c r="H32" s="5">
        <f t="shared" si="12"/>
        <v>2197.4225</v>
      </c>
      <c r="I32" s="5">
        <f t="shared" si="12"/>
        <v>2197.4225</v>
      </c>
      <c r="J32" s="5">
        <f t="shared" si="12"/>
        <v>2197.4225</v>
      </c>
      <c r="K32" s="5">
        <f t="shared" si="12"/>
        <v>2197.4225</v>
      </c>
      <c r="L32" s="5">
        <f t="shared" si="12"/>
        <v>2197.4225</v>
      </c>
      <c r="M32" s="5">
        <f t="shared" si="12"/>
        <v>2197.4225</v>
      </c>
      <c r="N32" s="5">
        <f t="shared" si="12"/>
        <v>2197.4225</v>
      </c>
      <c r="O32" s="5">
        <f t="shared" si="12"/>
        <v>2197.4225</v>
      </c>
      <c r="P32" s="5">
        <f t="shared" si="12"/>
        <v>2197.4225</v>
      </c>
      <c r="Q32" s="5">
        <f t="shared" si="12"/>
        <v>2197.4225</v>
      </c>
      <c r="R32" s="5">
        <f t="shared" si="12"/>
        <v>2737.1066666666666</v>
      </c>
      <c r="S32" s="5">
        <f t="shared" si="12"/>
        <v>2737.1066666666666</v>
      </c>
      <c r="T32" s="5">
        <f t="shared" si="12"/>
        <v>2737.1066666666666</v>
      </c>
      <c r="U32" s="5">
        <f t="shared" si="12"/>
        <v>2737.1066666666666</v>
      </c>
      <c r="V32" s="5">
        <f t="shared" si="12"/>
        <v>2737.1066666666666</v>
      </c>
      <c r="W32" s="5">
        <f t="shared" si="12"/>
        <v>2737.1066666666666</v>
      </c>
      <c r="X32" s="5">
        <f t="shared" si="12"/>
        <v>2737.1066666666666</v>
      </c>
      <c r="Y32" s="5">
        <f>SUM(F32:X32)</f>
        <v>41133.97166666667</v>
      </c>
    </row>
    <row r="33" spans="5:6" ht="15.75">
      <c r="E33" s="13">
        <f>SUM(F32:X32)</f>
        <v>41133.97166666667</v>
      </c>
      <c r="F33" s="5"/>
    </row>
    <row r="34" ht="15.75">
      <c r="E34" s="5"/>
    </row>
    <row r="35" spans="5:24" ht="15.75">
      <c r="E35" s="1" t="s">
        <v>14</v>
      </c>
      <c r="F35" s="1">
        <v>17</v>
      </c>
      <c r="G35" s="1">
        <f aca="true" t="shared" si="13" ref="G35:X35">+F35+1</f>
        <v>18</v>
      </c>
      <c r="H35" s="1">
        <f t="shared" si="13"/>
        <v>19</v>
      </c>
      <c r="I35" s="1">
        <f t="shared" si="13"/>
        <v>20</v>
      </c>
      <c r="J35" s="1">
        <f t="shared" si="13"/>
        <v>21</v>
      </c>
      <c r="K35" s="1">
        <f t="shared" si="13"/>
        <v>22</v>
      </c>
      <c r="L35" s="1">
        <f t="shared" si="13"/>
        <v>23</v>
      </c>
      <c r="M35" s="1">
        <f t="shared" si="13"/>
        <v>24</v>
      </c>
      <c r="N35" s="1">
        <f t="shared" si="13"/>
        <v>25</v>
      </c>
      <c r="O35" s="1">
        <f t="shared" si="13"/>
        <v>26</v>
      </c>
      <c r="P35" s="1">
        <f t="shared" si="13"/>
        <v>27</v>
      </c>
      <c r="Q35" s="1">
        <f t="shared" si="13"/>
        <v>28</v>
      </c>
      <c r="R35" s="1">
        <f t="shared" si="13"/>
        <v>29</v>
      </c>
      <c r="S35" s="1">
        <f t="shared" si="13"/>
        <v>30</v>
      </c>
      <c r="T35" s="1">
        <f t="shared" si="13"/>
        <v>31</v>
      </c>
      <c r="U35" s="1">
        <f t="shared" si="13"/>
        <v>32</v>
      </c>
      <c r="V35" s="1">
        <f t="shared" si="13"/>
        <v>33</v>
      </c>
      <c r="W35" s="1">
        <f t="shared" si="13"/>
        <v>34</v>
      </c>
      <c r="X35" s="1">
        <f t="shared" si="13"/>
        <v>35</v>
      </c>
    </row>
    <row r="36" spans="6:24" ht="15.75">
      <c r="F36" s="7">
        <v>1</v>
      </c>
      <c r="G36" s="7">
        <v>2</v>
      </c>
      <c r="H36" s="7">
        <v>3</v>
      </c>
      <c r="I36" s="7">
        <v>4</v>
      </c>
      <c r="J36" s="7">
        <v>5</v>
      </c>
      <c r="K36" s="7">
        <v>6</v>
      </c>
      <c r="L36" s="7">
        <v>7</v>
      </c>
      <c r="M36" s="7">
        <v>8</v>
      </c>
      <c r="N36" s="7">
        <v>9</v>
      </c>
      <c r="O36" s="7">
        <v>10</v>
      </c>
      <c r="P36" s="8">
        <v>1</v>
      </c>
      <c r="Q36" s="8">
        <v>2</v>
      </c>
      <c r="R36" s="8">
        <v>3</v>
      </c>
      <c r="S36" s="8">
        <v>4</v>
      </c>
      <c r="T36" s="8">
        <v>5</v>
      </c>
      <c r="U36" s="8">
        <v>6</v>
      </c>
      <c r="V36" s="14">
        <v>1</v>
      </c>
      <c r="W36" s="14">
        <v>2</v>
      </c>
      <c r="X36" s="14">
        <v>3</v>
      </c>
    </row>
    <row r="37" spans="5:24" ht="15.75">
      <c r="E37" s="2" t="s">
        <v>15</v>
      </c>
      <c r="F37" s="9">
        <v>2003</v>
      </c>
      <c r="G37" s="9">
        <f aca="true" t="shared" si="14" ref="G37:X37">+F37+1</f>
        <v>2004</v>
      </c>
      <c r="H37" s="9">
        <f t="shared" si="14"/>
        <v>2005</v>
      </c>
      <c r="I37" s="9">
        <f t="shared" si="14"/>
        <v>2006</v>
      </c>
      <c r="J37" s="9">
        <f t="shared" si="14"/>
        <v>2007</v>
      </c>
      <c r="K37" s="9">
        <f t="shared" si="14"/>
        <v>2008</v>
      </c>
      <c r="L37" s="9">
        <f t="shared" si="14"/>
        <v>2009</v>
      </c>
      <c r="M37" s="9">
        <f t="shared" si="14"/>
        <v>2010</v>
      </c>
      <c r="N37" s="9">
        <f t="shared" si="14"/>
        <v>2011</v>
      </c>
      <c r="O37" s="9">
        <f t="shared" si="14"/>
        <v>2012</v>
      </c>
      <c r="P37" s="9">
        <f t="shared" si="14"/>
        <v>2013</v>
      </c>
      <c r="Q37" s="9">
        <f t="shared" si="14"/>
        <v>2014</v>
      </c>
      <c r="R37" s="9">
        <f t="shared" si="14"/>
        <v>2015</v>
      </c>
      <c r="S37" s="9">
        <f t="shared" si="14"/>
        <v>2016</v>
      </c>
      <c r="T37" s="9">
        <f t="shared" si="14"/>
        <v>2017</v>
      </c>
      <c r="U37" s="9">
        <f t="shared" si="14"/>
        <v>2018</v>
      </c>
      <c r="V37" s="9">
        <f t="shared" si="14"/>
        <v>2019</v>
      </c>
      <c r="W37" s="9">
        <f t="shared" si="14"/>
        <v>2020</v>
      </c>
      <c r="X37" s="9">
        <f t="shared" si="14"/>
        <v>2021</v>
      </c>
    </row>
    <row r="38" spans="5:24" ht="15.75">
      <c r="E38" s="2" t="str">
        <f>+E28</f>
        <v>Tenente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5:25" ht="15.75">
      <c r="E39" s="2" t="s">
        <v>16</v>
      </c>
      <c r="F39" s="6">
        <v>0</v>
      </c>
      <c r="G39" s="11">
        <v>0</v>
      </c>
      <c r="H39" s="5">
        <f aca="true" t="shared" si="15" ref="H39:X39">+H29</f>
        <v>1435.1025</v>
      </c>
      <c r="I39" s="5">
        <f t="shared" si="15"/>
        <v>1435.1025</v>
      </c>
      <c r="J39" s="5">
        <f t="shared" si="15"/>
        <v>1435.1025</v>
      </c>
      <c r="K39" s="5">
        <f t="shared" si="15"/>
        <v>1435.1025</v>
      </c>
      <c r="L39" s="5">
        <f t="shared" si="15"/>
        <v>1435.1025</v>
      </c>
      <c r="M39" s="5">
        <f t="shared" si="15"/>
        <v>1435.1025</v>
      </c>
      <c r="N39" s="5">
        <f t="shared" si="15"/>
        <v>1435.1025</v>
      </c>
      <c r="O39" s="5">
        <f t="shared" si="15"/>
        <v>1435.1025</v>
      </c>
      <c r="P39" s="5">
        <f t="shared" si="15"/>
        <v>1435.1025</v>
      </c>
      <c r="Q39" s="5">
        <f t="shared" si="15"/>
        <v>1435.1025</v>
      </c>
      <c r="R39" s="5">
        <f t="shared" si="15"/>
        <v>1787.5866666666666</v>
      </c>
      <c r="S39" s="5">
        <f t="shared" si="15"/>
        <v>1787.5866666666666</v>
      </c>
      <c r="T39" s="5">
        <f t="shared" si="15"/>
        <v>1787.5866666666666</v>
      </c>
      <c r="U39" s="5">
        <f t="shared" si="15"/>
        <v>1787.5866666666666</v>
      </c>
      <c r="V39" s="5">
        <f t="shared" si="15"/>
        <v>1787.5866666666666</v>
      </c>
      <c r="W39" s="5">
        <f t="shared" si="15"/>
        <v>1787.5866666666666</v>
      </c>
      <c r="X39" s="5">
        <f t="shared" si="15"/>
        <v>1787.5866666666666</v>
      </c>
      <c r="Y39" s="5">
        <f aca="true" t="shared" si="16" ref="Y39:Y45">SUM(F39:X39)</f>
        <v>26864.131666666664</v>
      </c>
    </row>
    <row r="40" spans="5:25" ht="15.75">
      <c r="E40" s="12" t="s">
        <v>17</v>
      </c>
      <c r="F40" s="5">
        <f>+H39</f>
        <v>1435.1025</v>
      </c>
      <c r="G40" s="5">
        <f>+F40</f>
        <v>1435.1025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5">
        <f t="shared" si="16"/>
        <v>2870.205</v>
      </c>
    </row>
    <row r="41" spans="5:25" ht="15.75">
      <c r="E41" s="12" t="s">
        <v>18</v>
      </c>
      <c r="F41" s="6">
        <f>+$N$11*13</f>
        <v>242.32</v>
      </c>
      <c r="G41" s="6">
        <f>+F41</f>
        <v>242.32</v>
      </c>
      <c r="H41" s="6">
        <f aca="true" t="shared" si="17" ref="H41:O41">+G41</f>
        <v>242.32</v>
      </c>
      <c r="I41" s="6">
        <f t="shared" si="17"/>
        <v>242.32</v>
      </c>
      <c r="J41" s="6">
        <f t="shared" si="17"/>
        <v>242.32</v>
      </c>
      <c r="K41" s="6">
        <f t="shared" si="17"/>
        <v>242.32</v>
      </c>
      <c r="L41" s="6">
        <f t="shared" si="17"/>
        <v>242.32</v>
      </c>
      <c r="M41" s="6">
        <f t="shared" si="17"/>
        <v>242.32</v>
      </c>
      <c r="N41" s="6">
        <f t="shared" si="17"/>
        <v>242.32</v>
      </c>
      <c r="O41" s="6">
        <f t="shared" si="17"/>
        <v>242.32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5">
        <f t="shared" si="16"/>
        <v>2423.2</v>
      </c>
    </row>
    <row r="42" spans="5:25" ht="15.75">
      <c r="E42" s="12" t="s">
        <v>21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5">
        <f>+R39-P39</f>
        <v>352.4841666666666</v>
      </c>
      <c r="Q42" s="5">
        <f>+P42</f>
        <v>352.4841666666666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5">
        <f t="shared" si="16"/>
        <v>704.9683333333332</v>
      </c>
    </row>
    <row r="43" spans="5:25" ht="15.75">
      <c r="E43" s="12" t="s">
        <v>19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5">
        <f>+Q43</f>
        <v>301.34</v>
      </c>
      <c r="Q43" s="5">
        <f>+R43</f>
        <v>301.34</v>
      </c>
      <c r="R43" s="5">
        <f>+$P$11*13</f>
        <v>301.34</v>
      </c>
      <c r="S43" s="5">
        <f aca="true" t="shared" si="18" ref="S43:X43">+R43</f>
        <v>301.34</v>
      </c>
      <c r="T43" s="5">
        <f t="shared" si="18"/>
        <v>301.34</v>
      </c>
      <c r="U43" s="5">
        <f t="shared" si="18"/>
        <v>301.34</v>
      </c>
      <c r="V43" s="5">
        <f t="shared" si="18"/>
        <v>301.34</v>
      </c>
      <c r="W43" s="5">
        <f t="shared" si="18"/>
        <v>301.34</v>
      </c>
      <c r="X43" s="5">
        <f t="shared" si="18"/>
        <v>301.34</v>
      </c>
      <c r="Y43" s="5">
        <f t="shared" si="16"/>
        <v>2712.06</v>
      </c>
    </row>
    <row r="44" spans="5:25" ht="15.75">
      <c r="E44" s="12" t="s">
        <v>22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5">
        <f>+$Q$11*13</f>
        <v>293.93</v>
      </c>
      <c r="W44" s="5">
        <f>+V44</f>
        <v>293.93</v>
      </c>
      <c r="X44" s="5">
        <f>+W44</f>
        <v>293.93</v>
      </c>
      <c r="Y44" s="5">
        <f t="shared" si="16"/>
        <v>881.79</v>
      </c>
    </row>
    <row r="45" spans="5:25" ht="15.75">
      <c r="E45" s="2" t="s">
        <v>20</v>
      </c>
      <c r="F45" s="5">
        <f aca="true" t="shared" si="19" ref="F45:X45">SUM(F39:F44)</f>
        <v>1677.4225</v>
      </c>
      <c r="G45" s="5">
        <f t="shared" si="19"/>
        <v>1677.4225</v>
      </c>
      <c r="H45" s="5">
        <f t="shared" si="19"/>
        <v>1677.4225</v>
      </c>
      <c r="I45" s="5">
        <f t="shared" si="19"/>
        <v>1677.4225</v>
      </c>
      <c r="J45" s="5">
        <f t="shared" si="19"/>
        <v>1677.4225</v>
      </c>
      <c r="K45" s="5">
        <f t="shared" si="19"/>
        <v>1677.4225</v>
      </c>
      <c r="L45" s="5">
        <f t="shared" si="19"/>
        <v>1677.4225</v>
      </c>
      <c r="M45" s="5">
        <f t="shared" si="19"/>
        <v>1677.4225</v>
      </c>
      <c r="N45" s="5">
        <f t="shared" si="19"/>
        <v>1677.4225</v>
      </c>
      <c r="O45" s="5">
        <f t="shared" si="19"/>
        <v>1677.4225</v>
      </c>
      <c r="P45" s="5">
        <f t="shared" si="19"/>
        <v>2088.9266666666667</v>
      </c>
      <c r="Q45" s="5">
        <f t="shared" si="19"/>
        <v>2088.9266666666667</v>
      </c>
      <c r="R45" s="5">
        <f t="shared" si="19"/>
        <v>2088.9266666666667</v>
      </c>
      <c r="S45" s="5">
        <f t="shared" si="19"/>
        <v>2088.9266666666667</v>
      </c>
      <c r="T45" s="5">
        <f t="shared" si="19"/>
        <v>2088.9266666666667</v>
      </c>
      <c r="U45" s="5">
        <f t="shared" si="19"/>
        <v>2088.9266666666667</v>
      </c>
      <c r="V45" s="5">
        <f t="shared" si="19"/>
        <v>2382.8566666666666</v>
      </c>
      <c r="W45" s="5">
        <f t="shared" si="19"/>
        <v>2382.8566666666666</v>
      </c>
      <c r="X45" s="5">
        <f t="shared" si="19"/>
        <v>2382.8566666666666</v>
      </c>
      <c r="Y45" s="5">
        <f t="shared" si="16"/>
        <v>36456.355</v>
      </c>
    </row>
    <row r="46" ht="15.75">
      <c r="E46" s="13">
        <f>SUM(F45:X45)</f>
        <v>36456.355</v>
      </c>
    </row>
    <row r="47" ht="15.75">
      <c r="E47" s="5"/>
    </row>
    <row r="48" ht="15.75">
      <c r="E48" s="5"/>
    </row>
    <row r="49" ht="15.75">
      <c r="E49" s="5"/>
    </row>
    <row r="50" ht="15.75">
      <c r="E50" s="5"/>
    </row>
    <row r="51" ht="15.75">
      <c r="E51" s="5"/>
    </row>
    <row r="52" ht="15.75">
      <c r="E52" s="5"/>
    </row>
    <row r="53" ht="15.75">
      <c r="E53" s="5"/>
    </row>
    <row r="54" ht="15.75">
      <c r="E54" s="5"/>
    </row>
    <row r="55" ht="15.75">
      <c r="E55" s="5"/>
    </row>
    <row r="56" ht="15.75">
      <c r="E56" s="5"/>
    </row>
    <row r="57" ht="15.75">
      <c r="E57" s="5"/>
    </row>
    <row r="58" ht="15.75">
      <c r="E58" s="5"/>
    </row>
    <row r="59" ht="15.75">
      <c r="E59" s="5"/>
    </row>
    <row r="60" ht="15.75">
      <c r="E60" s="5"/>
    </row>
    <row r="61" ht="15.75">
      <c r="E61" s="5"/>
    </row>
    <row r="62" ht="15.75">
      <c r="E62" s="5"/>
    </row>
    <row r="63" ht="15.75">
      <c r="E63" s="5"/>
    </row>
    <row r="64" ht="15.75">
      <c r="E64" s="5"/>
    </row>
    <row r="65" ht="15.75">
      <c r="E65" s="5"/>
    </row>
    <row r="66" ht="15.75">
      <c r="E66" s="5"/>
    </row>
    <row r="67" ht="15.75">
      <c r="E67" s="5"/>
    </row>
    <row r="68" ht="15.75">
      <c r="E68" s="5"/>
    </row>
    <row r="69" ht="15.75">
      <c r="E69" s="5"/>
    </row>
    <row r="70" ht="15.75">
      <c r="Y70" s="6"/>
    </row>
    <row r="71" ht="15.75">
      <c r="Y71" s="6"/>
    </row>
    <row r="72" ht="15.75">
      <c r="Y72" s="6"/>
    </row>
    <row r="73" ht="15.75">
      <c r="Y73" s="6"/>
    </row>
    <row r="74" ht="15.75">
      <c r="Y74" s="6"/>
    </row>
    <row r="75" ht="15.75">
      <c r="Y75" s="6"/>
    </row>
    <row r="76" ht="15.75">
      <c r="Y76" s="6"/>
    </row>
    <row r="77" ht="15.75">
      <c r="Y77" s="6"/>
    </row>
    <row r="78" ht="15.75">
      <c r="Y78" s="6"/>
    </row>
    <row r="79" ht="15.75">
      <c r="Y79" s="6"/>
    </row>
    <row r="80" ht="15.75">
      <c r="Y80" s="6"/>
    </row>
    <row r="81" ht="15.75">
      <c r="Y81" s="6"/>
    </row>
    <row r="82" ht="15.75">
      <c r="Y82" s="6"/>
    </row>
    <row r="83" ht="15.75">
      <c r="Y83" s="6"/>
    </row>
    <row r="84" ht="15.75">
      <c r="Y84" s="6"/>
    </row>
    <row r="85" ht="15.75">
      <c r="Y85" s="6"/>
    </row>
    <row r="86" ht="15.75">
      <c r="Y86" s="6"/>
    </row>
    <row r="87" ht="15.75">
      <c r="Y87" s="6"/>
    </row>
    <row r="88" ht="15.75">
      <c r="Y88" s="6"/>
    </row>
    <row r="89" ht="15.75">
      <c r="Y89" s="6"/>
    </row>
    <row r="90" ht="15.75">
      <c r="Y90" s="6"/>
    </row>
    <row r="91" ht="15.75">
      <c r="Y91" s="6"/>
    </row>
    <row r="92" ht="15.75">
      <c r="Y92" s="6"/>
    </row>
    <row r="93" ht="15.75">
      <c r="Y93" s="6"/>
    </row>
    <row r="94" ht="15.75">
      <c r="Y94" s="6"/>
    </row>
    <row r="95" ht="15.75">
      <c r="Y95" s="6"/>
    </row>
    <row r="96" ht="15.75">
      <c r="Y96" s="6"/>
    </row>
    <row r="97" ht="15.75">
      <c r="Y97" s="6"/>
    </row>
    <row r="98" ht="15.75">
      <c r="Y98" s="6"/>
    </row>
    <row r="99" ht="15.75">
      <c r="Y99" s="6"/>
    </row>
    <row r="100" ht="15.75">
      <c r="Y100" s="6"/>
    </row>
    <row r="101" ht="15.75">
      <c r="Y101" s="6"/>
    </row>
    <row r="102" ht="15.75">
      <c r="Y102" s="6"/>
    </row>
    <row r="103" ht="15.75">
      <c r="Y103" s="6"/>
    </row>
    <row r="104" ht="15.75">
      <c r="Y104" s="6"/>
    </row>
    <row r="105" ht="15.75">
      <c r="Y105" s="6"/>
    </row>
    <row r="106" ht="15.75">
      <c r="Y106" s="6"/>
    </row>
    <row r="107" ht="15.75">
      <c r="Y107" s="6"/>
    </row>
    <row r="108" ht="15.75">
      <c r="Y108" s="6"/>
    </row>
    <row r="109" ht="15.75">
      <c r="Y109" s="6"/>
    </row>
    <row r="110" ht="15.75">
      <c r="Y110" s="6"/>
    </row>
    <row r="111" ht="15.75">
      <c r="Y111" s="6"/>
    </row>
    <row r="112" ht="15.75">
      <c r="Y112" s="6"/>
    </row>
    <row r="113" ht="15.75">
      <c r="Y113" s="6"/>
    </row>
    <row r="114" ht="15.75">
      <c r="Y114" s="6"/>
    </row>
    <row r="115" ht="15.75">
      <c r="Y115" s="6"/>
    </row>
    <row r="116" ht="15.75">
      <c r="Y116" s="6"/>
    </row>
    <row r="117" ht="15.75">
      <c r="Y117" s="6"/>
    </row>
    <row r="118" ht="15.75">
      <c r="Y118" s="6"/>
    </row>
    <row r="119" ht="15.75">
      <c r="Y119" s="6"/>
    </row>
    <row r="120" ht="15.75">
      <c r="Y120" s="6"/>
    </row>
    <row r="121" ht="15.75">
      <c r="Y121" s="6"/>
    </row>
    <row r="122" ht="15.75">
      <c r="Y122" s="6"/>
    </row>
    <row r="123" ht="15.75">
      <c r="Y123" s="6"/>
    </row>
    <row r="124" ht="15.75">
      <c r="Y124" s="6"/>
    </row>
    <row r="125" ht="15.75">
      <c r="Y125" s="6"/>
    </row>
    <row r="126" ht="15.75">
      <c r="Y126" s="6"/>
    </row>
    <row r="127" ht="15.75">
      <c r="Y127" s="6"/>
    </row>
    <row r="128" ht="15.75">
      <c r="Y128" s="6"/>
    </row>
    <row r="129" ht="15.75">
      <c r="Y129" s="6"/>
    </row>
    <row r="130" ht="15.75">
      <c r="Y130" s="6"/>
    </row>
    <row r="131" ht="15.75">
      <c r="Y131" s="6"/>
    </row>
    <row r="132" ht="15.75">
      <c r="Y132" s="6"/>
    </row>
  </sheetData>
  <mergeCells count="4">
    <mergeCell ref="B5:C5"/>
    <mergeCell ref="F5:H5"/>
    <mergeCell ref="J5:K5"/>
    <mergeCell ref="M5:Q5"/>
  </mergeCells>
  <printOptions/>
  <pageMargins left="0.44" right="0.42" top="1" bottom="1" header="0.5" footer="0.5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Z132"/>
  <sheetViews>
    <sheetView workbookViewId="0" topLeftCell="A1">
      <selection activeCell="A1" sqref="A1"/>
    </sheetView>
  </sheetViews>
  <sheetFormatPr defaultColWidth="9.140625" defaultRowHeight="12.75"/>
  <cols>
    <col min="1" max="3" width="9.140625" style="6" customWidth="1"/>
    <col min="4" max="4" width="3.421875" style="6" customWidth="1"/>
    <col min="5" max="5" width="19.7109375" style="6" customWidth="1"/>
    <col min="6" max="7" width="10.140625" style="6" bestFit="1" customWidth="1"/>
    <col min="8" max="24" width="9.140625" style="6" customWidth="1"/>
    <col min="25" max="25" width="15.00390625" style="5" customWidth="1"/>
    <col min="26" max="16384" width="9.140625" style="6" customWidth="1"/>
  </cols>
  <sheetData>
    <row r="5" spans="2:25" s="2" customFormat="1" ht="15.75">
      <c r="B5" s="53" t="s">
        <v>0</v>
      </c>
      <c r="C5" s="53"/>
      <c r="F5" s="53" t="s">
        <v>1</v>
      </c>
      <c r="G5" s="53"/>
      <c r="H5" s="53"/>
      <c r="J5" s="53" t="s">
        <v>2</v>
      </c>
      <c r="K5" s="53"/>
      <c r="M5" s="53" t="s">
        <v>3</v>
      </c>
      <c r="N5" s="53"/>
      <c r="O5" s="53"/>
      <c r="P5" s="53"/>
      <c r="Q5" s="53"/>
      <c r="Y5" s="3"/>
    </row>
    <row r="6" spans="2:25" s="1" customFormat="1" ht="15.75">
      <c r="B6" s="1" t="s">
        <v>4</v>
      </c>
      <c r="C6" s="1" t="s">
        <v>5</v>
      </c>
      <c r="F6" s="1" t="s">
        <v>6</v>
      </c>
      <c r="G6" s="1" t="s">
        <v>4</v>
      </c>
      <c r="H6" s="1" t="s">
        <v>5</v>
      </c>
      <c r="J6" s="1" t="s">
        <v>4</v>
      </c>
      <c r="K6" s="1" t="s">
        <v>5</v>
      </c>
      <c r="M6" s="1" t="s">
        <v>6</v>
      </c>
      <c r="N6" s="1" t="s">
        <v>4</v>
      </c>
      <c r="O6" s="1" t="s">
        <v>7</v>
      </c>
      <c r="P6" s="1" t="s">
        <v>5</v>
      </c>
      <c r="Q6" s="1" t="s">
        <v>8</v>
      </c>
      <c r="Y6" s="4"/>
    </row>
    <row r="7" spans="2:17" ht="15.75">
      <c r="B7" s="5">
        <f>+'[1]Assegno Funzionale 19 anni'!J14</f>
        <v>1704.31</v>
      </c>
      <c r="C7" s="5">
        <f>+'[1]Assegno Funzionale 29 anni'!J14</f>
        <v>2626.18</v>
      </c>
      <c r="D7" s="5"/>
      <c r="E7" s="2" t="s">
        <v>9</v>
      </c>
      <c r="F7" s="6">
        <v>186.05</v>
      </c>
      <c r="G7" s="6">
        <v>44.03</v>
      </c>
      <c r="H7" s="6">
        <v>67.84</v>
      </c>
      <c r="J7" s="5">
        <v>75.44</v>
      </c>
      <c r="K7" s="5">
        <v>116.25</v>
      </c>
      <c r="M7" s="5">
        <v>177.69</v>
      </c>
      <c r="N7" s="5">
        <v>35.66</v>
      </c>
      <c r="O7" s="5">
        <v>96.11</v>
      </c>
      <c r="P7" s="5">
        <v>54.95</v>
      </c>
      <c r="Q7" s="5">
        <v>96.11</v>
      </c>
    </row>
    <row r="8" spans="2:17" ht="15.75">
      <c r="B8" s="5">
        <f>+'[1]Assegno Funzionale 19 anni'!J13</f>
        <v>1324.71</v>
      </c>
      <c r="C8" s="5">
        <f>+'[1]Assegno Funzionale 29 anni'!J13</f>
        <v>1650.08</v>
      </c>
      <c r="D8" s="5"/>
      <c r="E8" s="2" t="s">
        <v>10</v>
      </c>
      <c r="F8" s="6">
        <v>144.61</v>
      </c>
      <c r="G8" s="6">
        <v>34.22</v>
      </c>
      <c r="H8" s="6">
        <v>42.63</v>
      </c>
      <c r="J8" s="5">
        <v>58.64</v>
      </c>
      <c r="K8" s="5">
        <v>73.04</v>
      </c>
      <c r="M8" s="5">
        <v>138.11</v>
      </c>
      <c r="N8" s="5">
        <v>27.72</v>
      </c>
      <c r="O8" s="5">
        <v>33.92</v>
      </c>
      <c r="P8" s="5">
        <v>34.53</v>
      </c>
      <c r="Q8" s="5">
        <v>46.04</v>
      </c>
    </row>
    <row r="9" spans="2:17" ht="15.75">
      <c r="B9" s="5">
        <f>+'[1]Assegno Funzionale 19 anni'!J12</f>
        <v>1125.88</v>
      </c>
      <c r="C9" s="5">
        <f>+'[1]Assegno Funzionale 29 anni'!J12</f>
        <v>1567.45</v>
      </c>
      <c r="D9" s="5"/>
      <c r="E9" s="2" t="s">
        <v>11</v>
      </c>
      <c r="F9" s="6">
        <v>122.91</v>
      </c>
      <c r="G9" s="6">
        <v>29.09</v>
      </c>
      <c r="H9" s="6">
        <v>40.49</v>
      </c>
      <c r="J9" s="5">
        <v>49.84</v>
      </c>
      <c r="K9" s="5">
        <v>69.39</v>
      </c>
      <c r="M9" s="5">
        <v>117.38</v>
      </c>
      <c r="N9" s="5">
        <v>23.56</v>
      </c>
      <c r="O9" s="5">
        <v>46.04</v>
      </c>
      <c r="P9" s="5">
        <v>32.8</v>
      </c>
      <c r="Q9" s="5">
        <v>46.04</v>
      </c>
    </row>
    <row r="10" spans="2:17" ht="15.75">
      <c r="B10" s="5">
        <f>+'[1]Assegno Funzionale 19 anni'!J11</f>
        <v>1107.8</v>
      </c>
      <c r="C10" s="5">
        <f>+'[1]Assegno Funzionale 29 anni'!J11</f>
        <v>1541.62</v>
      </c>
      <c r="D10" s="5"/>
      <c r="E10" s="2" t="s">
        <v>12</v>
      </c>
      <c r="F10" s="6">
        <v>120.94</v>
      </c>
      <c r="G10" s="6">
        <v>28.62</v>
      </c>
      <c r="H10" s="6">
        <v>39.83</v>
      </c>
      <c r="J10" s="5">
        <v>49.04</v>
      </c>
      <c r="K10" s="5">
        <v>68.24</v>
      </c>
      <c r="M10" s="5">
        <v>115.5</v>
      </c>
      <c r="N10" s="5">
        <v>23.18</v>
      </c>
      <c r="O10" s="5">
        <v>45.43</v>
      </c>
      <c r="P10" s="5">
        <v>32.26</v>
      </c>
      <c r="Q10" s="5">
        <v>45.23</v>
      </c>
    </row>
    <row r="11" spans="2:17" ht="15.75">
      <c r="B11" s="5">
        <f>+'[1]Assegno Funzionale 19 anni'!J10</f>
        <v>890.89</v>
      </c>
      <c r="C11" s="5">
        <f>+'[1]Assegno Funzionale 29 anni'!J10</f>
        <v>1107.8</v>
      </c>
      <c r="D11" s="5"/>
      <c r="E11" s="2" t="s">
        <v>13</v>
      </c>
      <c r="F11" s="6">
        <v>97.26</v>
      </c>
      <c r="G11" s="6">
        <v>23.02</v>
      </c>
      <c r="H11" s="6">
        <v>28.62</v>
      </c>
      <c r="J11" s="5">
        <v>39.44</v>
      </c>
      <c r="K11" s="5">
        <v>49.04</v>
      </c>
      <c r="M11" s="5">
        <v>92.88</v>
      </c>
      <c r="N11" s="5">
        <v>18.64</v>
      </c>
      <c r="O11" s="5">
        <v>22.61</v>
      </c>
      <c r="P11" s="5">
        <v>23.18</v>
      </c>
      <c r="Q11" s="5">
        <v>22.61</v>
      </c>
    </row>
    <row r="14" spans="5:25" s="1" customFormat="1" ht="15.75">
      <c r="E14" s="1" t="s">
        <v>14</v>
      </c>
      <c r="F14" s="1">
        <v>17</v>
      </c>
      <c r="G14" s="1">
        <f aca="true" t="shared" si="0" ref="G14:X14">+F14+1</f>
        <v>18</v>
      </c>
      <c r="H14" s="1">
        <f t="shared" si="0"/>
        <v>19</v>
      </c>
      <c r="I14" s="1">
        <f t="shared" si="0"/>
        <v>20</v>
      </c>
      <c r="J14" s="1">
        <f t="shared" si="0"/>
        <v>21</v>
      </c>
      <c r="K14" s="1">
        <f t="shared" si="0"/>
        <v>22</v>
      </c>
      <c r="L14" s="1">
        <f t="shared" si="0"/>
        <v>23</v>
      </c>
      <c r="M14" s="1">
        <f t="shared" si="0"/>
        <v>24</v>
      </c>
      <c r="N14" s="1">
        <f t="shared" si="0"/>
        <v>25</v>
      </c>
      <c r="O14" s="1">
        <f t="shared" si="0"/>
        <v>26</v>
      </c>
      <c r="P14" s="1">
        <f t="shared" si="0"/>
        <v>27</v>
      </c>
      <c r="Q14" s="1">
        <f t="shared" si="0"/>
        <v>28</v>
      </c>
      <c r="R14" s="1">
        <f t="shared" si="0"/>
        <v>29</v>
      </c>
      <c r="S14" s="1">
        <f t="shared" si="0"/>
        <v>30</v>
      </c>
      <c r="T14" s="1">
        <f t="shared" si="0"/>
        <v>31</v>
      </c>
      <c r="U14" s="1">
        <f t="shared" si="0"/>
        <v>32</v>
      </c>
      <c r="V14" s="1">
        <f t="shared" si="0"/>
        <v>33</v>
      </c>
      <c r="W14" s="1">
        <f t="shared" si="0"/>
        <v>34</v>
      </c>
      <c r="X14" s="1">
        <f t="shared" si="0"/>
        <v>35</v>
      </c>
      <c r="Y14" s="4"/>
    </row>
    <row r="15" spans="6:24" ht="15.75">
      <c r="F15" s="7">
        <v>1</v>
      </c>
      <c r="G15" s="7">
        <v>2</v>
      </c>
      <c r="H15" s="7">
        <v>3</v>
      </c>
      <c r="I15" s="7">
        <v>4</v>
      </c>
      <c r="J15" s="7">
        <v>5</v>
      </c>
      <c r="K15" s="7">
        <v>6</v>
      </c>
      <c r="L15" s="7">
        <v>7</v>
      </c>
      <c r="M15" s="7">
        <v>8</v>
      </c>
      <c r="N15" s="7">
        <v>9</v>
      </c>
      <c r="O15" s="7">
        <v>10</v>
      </c>
      <c r="P15" s="7">
        <v>11</v>
      </c>
      <c r="Q15" s="7">
        <v>12</v>
      </c>
      <c r="R15" s="8">
        <v>1</v>
      </c>
      <c r="S15" s="8">
        <v>2</v>
      </c>
      <c r="T15" s="8">
        <v>3</v>
      </c>
      <c r="U15" s="8">
        <v>4</v>
      </c>
      <c r="V15" s="8">
        <v>5</v>
      </c>
      <c r="W15" s="8">
        <v>6</v>
      </c>
      <c r="X15" s="8">
        <v>7</v>
      </c>
    </row>
    <row r="16" spans="5:52" s="2" customFormat="1" ht="15.75">
      <c r="E16" s="2" t="s">
        <v>15</v>
      </c>
      <c r="F16" s="9">
        <v>2003</v>
      </c>
      <c r="G16" s="9">
        <f aca="true" t="shared" si="1" ref="G16:X16">+F16+1</f>
        <v>2004</v>
      </c>
      <c r="H16" s="9">
        <f t="shared" si="1"/>
        <v>2005</v>
      </c>
      <c r="I16" s="9">
        <f t="shared" si="1"/>
        <v>2006</v>
      </c>
      <c r="J16" s="9">
        <f t="shared" si="1"/>
        <v>2007</v>
      </c>
      <c r="K16" s="9">
        <f t="shared" si="1"/>
        <v>2008</v>
      </c>
      <c r="L16" s="9">
        <f t="shared" si="1"/>
        <v>2009</v>
      </c>
      <c r="M16" s="9">
        <f t="shared" si="1"/>
        <v>2010</v>
      </c>
      <c r="N16" s="9">
        <f t="shared" si="1"/>
        <v>2011</v>
      </c>
      <c r="O16" s="9">
        <f t="shared" si="1"/>
        <v>2012</v>
      </c>
      <c r="P16" s="9">
        <f t="shared" si="1"/>
        <v>2013</v>
      </c>
      <c r="Q16" s="9">
        <f t="shared" si="1"/>
        <v>2014</v>
      </c>
      <c r="R16" s="9">
        <f t="shared" si="1"/>
        <v>2015</v>
      </c>
      <c r="S16" s="9">
        <f t="shared" si="1"/>
        <v>2016</v>
      </c>
      <c r="T16" s="9">
        <f t="shared" si="1"/>
        <v>2017</v>
      </c>
      <c r="U16" s="9">
        <f t="shared" si="1"/>
        <v>2018</v>
      </c>
      <c r="V16" s="9">
        <f t="shared" si="1"/>
        <v>2019</v>
      </c>
      <c r="W16" s="9">
        <f t="shared" si="1"/>
        <v>2020</v>
      </c>
      <c r="X16" s="9">
        <f t="shared" si="1"/>
        <v>2021</v>
      </c>
      <c r="Y16" s="3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5:52" s="2" customFormat="1" ht="15.75">
      <c r="E17" s="2" t="str">
        <f>+E9</f>
        <v>Maresciallo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3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5:52" ht="15.75">
      <c r="E18" s="2" t="s">
        <v>16</v>
      </c>
      <c r="F18" s="6">
        <v>0</v>
      </c>
      <c r="G18" s="11">
        <v>0</v>
      </c>
      <c r="H18" s="5">
        <f>+$B$9/12*13</f>
        <v>1219.7033333333334</v>
      </c>
      <c r="I18" s="5">
        <f aca="true" t="shared" si="2" ref="I18:Q18">+H18</f>
        <v>1219.7033333333334</v>
      </c>
      <c r="J18" s="5">
        <f t="shared" si="2"/>
        <v>1219.7033333333334</v>
      </c>
      <c r="K18" s="5">
        <f t="shared" si="2"/>
        <v>1219.7033333333334</v>
      </c>
      <c r="L18" s="5">
        <f t="shared" si="2"/>
        <v>1219.7033333333334</v>
      </c>
      <c r="M18" s="5">
        <f t="shared" si="2"/>
        <v>1219.7033333333334</v>
      </c>
      <c r="N18" s="5">
        <f t="shared" si="2"/>
        <v>1219.7033333333334</v>
      </c>
      <c r="O18" s="5">
        <f t="shared" si="2"/>
        <v>1219.7033333333334</v>
      </c>
      <c r="P18" s="5">
        <f t="shared" si="2"/>
        <v>1219.7033333333334</v>
      </c>
      <c r="Q18" s="5">
        <f t="shared" si="2"/>
        <v>1219.7033333333334</v>
      </c>
      <c r="R18" s="5">
        <f>+$C$9/12*13</f>
        <v>1698.0708333333334</v>
      </c>
      <c r="S18" s="5">
        <f aca="true" t="shared" si="3" ref="S18:X18">+R18</f>
        <v>1698.0708333333334</v>
      </c>
      <c r="T18" s="5">
        <f t="shared" si="3"/>
        <v>1698.0708333333334</v>
      </c>
      <c r="U18" s="5">
        <f t="shared" si="3"/>
        <v>1698.0708333333334</v>
      </c>
      <c r="V18" s="5">
        <f t="shared" si="3"/>
        <v>1698.0708333333334</v>
      </c>
      <c r="W18" s="5">
        <f t="shared" si="3"/>
        <v>1698.0708333333334</v>
      </c>
      <c r="X18" s="5">
        <f t="shared" si="3"/>
        <v>1698.0708333333334</v>
      </c>
      <c r="Y18" s="5">
        <f>SUM(F18:X18)</f>
        <v>24083.52916666667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5:25" ht="15.75">
      <c r="E19" s="12" t="s">
        <v>17</v>
      </c>
      <c r="F19" s="5">
        <f>+H18</f>
        <v>1219.7033333333334</v>
      </c>
      <c r="G19" s="5">
        <f>+F19</f>
        <v>1219.7033333333334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5">
        <f>SUM(F19:X19)</f>
        <v>2439.4066666666668</v>
      </c>
    </row>
    <row r="20" spans="5:25" ht="15.75">
      <c r="E20" s="12" t="s">
        <v>18</v>
      </c>
      <c r="F20" s="6">
        <f>+$G$9*13</f>
        <v>378.17</v>
      </c>
      <c r="G20" s="6">
        <f>+F20</f>
        <v>378.17</v>
      </c>
      <c r="H20" s="6">
        <f aca="true" t="shared" si="4" ref="H20:Q20">+G20</f>
        <v>378.17</v>
      </c>
      <c r="I20" s="6">
        <f t="shared" si="4"/>
        <v>378.17</v>
      </c>
      <c r="J20" s="6">
        <f t="shared" si="4"/>
        <v>378.17</v>
      </c>
      <c r="K20" s="6">
        <f t="shared" si="4"/>
        <v>378.17</v>
      </c>
      <c r="L20" s="6">
        <f t="shared" si="4"/>
        <v>378.17</v>
      </c>
      <c r="M20" s="6">
        <f t="shared" si="4"/>
        <v>378.17</v>
      </c>
      <c r="N20" s="6">
        <f t="shared" si="4"/>
        <v>378.17</v>
      </c>
      <c r="O20" s="6">
        <f t="shared" si="4"/>
        <v>378.17</v>
      </c>
      <c r="P20" s="6">
        <f t="shared" si="4"/>
        <v>378.17</v>
      </c>
      <c r="Q20" s="6">
        <f t="shared" si="4"/>
        <v>378.17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5">
        <f>SUM(F20:X20)</f>
        <v>4538.04</v>
      </c>
    </row>
    <row r="21" spans="5:25" ht="15.75">
      <c r="E21" s="12" t="s">
        <v>19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5">
        <f>+$H$9*13</f>
        <v>526.37</v>
      </c>
      <c r="S21" s="5">
        <f aca="true" t="shared" si="5" ref="S21:X21">+R21</f>
        <v>526.37</v>
      </c>
      <c r="T21" s="5">
        <f t="shared" si="5"/>
        <v>526.37</v>
      </c>
      <c r="U21" s="5">
        <f t="shared" si="5"/>
        <v>526.37</v>
      </c>
      <c r="V21" s="5">
        <f t="shared" si="5"/>
        <v>526.37</v>
      </c>
      <c r="W21" s="5">
        <f t="shared" si="5"/>
        <v>526.37</v>
      </c>
      <c r="X21" s="5">
        <f t="shared" si="5"/>
        <v>526.37</v>
      </c>
      <c r="Y21" s="5">
        <f>SUM(F21:X21)</f>
        <v>3684.5899999999997</v>
      </c>
    </row>
    <row r="22" spans="5:25" ht="15.75">
      <c r="E22" s="2" t="s">
        <v>20</v>
      </c>
      <c r="F22" s="5">
        <f aca="true" t="shared" si="6" ref="F22:X22">+F18+F19+F20+F21</f>
        <v>1597.8733333333334</v>
      </c>
      <c r="G22" s="5">
        <f t="shared" si="6"/>
        <v>1597.8733333333334</v>
      </c>
      <c r="H22" s="5">
        <f t="shared" si="6"/>
        <v>1597.8733333333334</v>
      </c>
      <c r="I22" s="5">
        <f t="shared" si="6"/>
        <v>1597.8733333333334</v>
      </c>
      <c r="J22" s="5">
        <f t="shared" si="6"/>
        <v>1597.8733333333334</v>
      </c>
      <c r="K22" s="5">
        <f t="shared" si="6"/>
        <v>1597.8733333333334</v>
      </c>
      <c r="L22" s="5">
        <f t="shared" si="6"/>
        <v>1597.8733333333334</v>
      </c>
      <c r="M22" s="5">
        <f t="shared" si="6"/>
        <v>1597.8733333333334</v>
      </c>
      <c r="N22" s="5">
        <f t="shared" si="6"/>
        <v>1597.8733333333334</v>
      </c>
      <c r="O22" s="5">
        <f t="shared" si="6"/>
        <v>1597.8733333333334</v>
      </c>
      <c r="P22" s="5">
        <f t="shared" si="6"/>
        <v>1597.8733333333334</v>
      </c>
      <c r="Q22" s="5">
        <f t="shared" si="6"/>
        <v>1597.8733333333334</v>
      </c>
      <c r="R22" s="5">
        <f t="shared" si="6"/>
        <v>2224.4408333333336</v>
      </c>
      <c r="S22" s="5">
        <f t="shared" si="6"/>
        <v>2224.4408333333336</v>
      </c>
      <c r="T22" s="5">
        <f t="shared" si="6"/>
        <v>2224.4408333333336</v>
      </c>
      <c r="U22" s="5">
        <f t="shared" si="6"/>
        <v>2224.4408333333336</v>
      </c>
      <c r="V22" s="5">
        <f t="shared" si="6"/>
        <v>2224.4408333333336</v>
      </c>
      <c r="W22" s="5">
        <f t="shared" si="6"/>
        <v>2224.4408333333336</v>
      </c>
      <c r="X22" s="5">
        <f t="shared" si="6"/>
        <v>2224.4408333333336</v>
      </c>
      <c r="Y22" s="5">
        <f>SUM(F22:X22)</f>
        <v>34745.565833333334</v>
      </c>
    </row>
    <row r="23" ht="15.75">
      <c r="E23" s="13">
        <f>SUM(F22:X22)</f>
        <v>34745.565833333334</v>
      </c>
    </row>
    <row r="25" spans="5:24" ht="15.75">
      <c r="E25" s="1" t="s">
        <v>14</v>
      </c>
      <c r="F25" s="1">
        <v>17</v>
      </c>
      <c r="G25" s="1">
        <f aca="true" t="shared" si="7" ref="G25:X25">+F25+1</f>
        <v>18</v>
      </c>
      <c r="H25" s="1">
        <f t="shared" si="7"/>
        <v>19</v>
      </c>
      <c r="I25" s="1">
        <f t="shared" si="7"/>
        <v>20</v>
      </c>
      <c r="J25" s="1">
        <f t="shared" si="7"/>
        <v>21</v>
      </c>
      <c r="K25" s="1">
        <f t="shared" si="7"/>
        <v>22</v>
      </c>
      <c r="L25" s="1">
        <f t="shared" si="7"/>
        <v>23</v>
      </c>
      <c r="M25" s="1">
        <f t="shared" si="7"/>
        <v>24</v>
      </c>
      <c r="N25" s="1">
        <f t="shared" si="7"/>
        <v>25</v>
      </c>
      <c r="O25" s="1">
        <f t="shared" si="7"/>
        <v>26</v>
      </c>
      <c r="P25" s="1">
        <f t="shared" si="7"/>
        <v>27</v>
      </c>
      <c r="Q25" s="1">
        <f t="shared" si="7"/>
        <v>28</v>
      </c>
      <c r="R25" s="1">
        <f t="shared" si="7"/>
        <v>29</v>
      </c>
      <c r="S25" s="1">
        <f t="shared" si="7"/>
        <v>30</v>
      </c>
      <c r="T25" s="1">
        <f t="shared" si="7"/>
        <v>31</v>
      </c>
      <c r="U25" s="1">
        <f t="shared" si="7"/>
        <v>32</v>
      </c>
      <c r="V25" s="1">
        <f t="shared" si="7"/>
        <v>33</v>
      </c>
      <c r="W25" s="1">
        <f t="shared" si="7"/>
        <v>34</v>
      </c>
      <c r="X25" s="1">
        <f t="shared" si="7"/>
        <v>35</v>
      </c>
    </row>
    <row r="26" spans="8:24" ht="15.75">
      <c r="H26" s="7">
        <v>1</v>
      </c>
      <c r="I26" s="7">
        <v>2</v>
      </c>
      <c r="J26" s="7">
        <v>3</v>
      </c>
      <c r="K26" s="7">
        <v>4</v>
      </c>
      <c r="L26" s="7">
        <v>5</v>
      </c>
      <c r="M26" s="7">
        <v>6</v>
      </c>
      <c r="N26" s="7">
        <v>7</v>
      </c>
      <c r="O26" s="7">
        <v>8</v>
      </c>
      <c r="P26" s="7">
        <v>9</v>
      </c>
      <c r="Q26" s="7">
        <v>10</v>
      </c>
      <c r="R26" s="8">
        <v>1</v>
      </c>
      <c r="S26" s="8">
        <v>2</v>
      </c>
      <c r="T26" s="8">
        <v>3</v>
      </c>
      <c r="U26" s="8">
        <v>4</v>
      </c>
      <c r="V26" s="8">
        <v>5</v>
      </c>
      <c r="W26" s="8">
        <v>6</v>
      </c>
      <c r="X26" s="8">
        <v>7</v>
      </c>
    </row>
    <row r="27" spans="5:24" ht="15.75">
      <c r="E27" s="2" t="s">
        <v>15</v>
      </c>
      <c r="F27" s="9">
        <v>2003</v>
      </c>
      <c r="G27" s="9">
        <f aca="true" t="shared" si="8" ref="G27:X27">+F27+1</f>
        <v>2004</v>
      </c>
      <c r="H27" s="9">
        <f t="shared" si="8"/>
        <v>2005</v>
      </c>
      <c r="I27" s="9">
        <f t="shared" si="8"/>
        <v>2006</v>
      </c>
      <c r="J27" s="9">
        <f t="shared" si="8"/>
        <v>2007</v>
      </c>
      <c r="K27" s="9">
        <f t="shared" si="8"/>
        <v>2008</v>
      </c>
      <c r="L27" s="9">
        <f t="shared" si="8"/>
        <v>2009</v>
      </c>
      <c r="M27" s="9">
        <f t="shared" si="8"/>
        <v>2010</v>
      </c>
      <c r="N27" s="9">
        <f t="shared" si="8"/>
        <v>2011</v>
      </c>
      <c r="O27" s="9">
        <f t="shared" si="8"/>
        <v>2012</v>
      </c>
      <c r="P27" s="9">
        <f t="shared" si="8"/>
        <v>2013</v>
      </c>
      <c r="Q27" s="9">
        <f t="shared" si="8"/>
        <v>2014</v>
      </c>
      <c r="R27" s="9">
        <f t="shared" si="8"/>
        <v>2015</v>
      </c>
      <c r="S27" s="9">
        <f t="shared" si="8"/>
        <v>2016</v>
      </c>
      <c r="T27" s="9">
        <f t="shared" si="8"/>
        <v>2017</v>
      </c>
      <c r="U27" s="9">
        <f t="shared" si="8"/>
        <v>2018</v>
      </c>
      <c r="V27" s="9">
        <f t="shared" si="8"/>
        <v>2019</v>
      </c>
      <c r="W27" s="9">
        <f t="shared" si="8"/>
        <v>2020</v>
      </c>
      <c r="X27" s="9">
        <f t="shared" si="8"/>
        <v>2021</v>
      </c>
    </row>
    <row r="28" spans="5:24" ht="15.75">
      <c r="E28" s="2" t="str">
        <f>+E17</f>
        <v>Maresciallo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5:25" ht="15.75">
      <c r="E29" s="2" t="s">
        <v>16</v>
      </c>
      <c r="F29" s="6">
        <v>0</v>
      </c>
      <c r="G29" s="11">
        <v>0</v>
      </c>
      <c r="H29" s="5">
        <f aca="true" t="shared" si="9" ref="H29:X29">+H18</f>
        <v>1219.7033333333334</v>
      </c>
      <c r="I29" s="5">
        <f t="shared" si="9"/>
        <v>1219.7033333333334</v>
      </c>
      <c r="J29" s="5">
        <f t="shared" si="9"/>
        <v>1219.7033333333334</v>
      </c>
      <c r="K29" s="5">
        <f t="shared" si="9"/>
        <v>1219.7033333333334</v>
      </c>
      <c r="L29" s="5">
        <f t="shared" si="9"/>
        <v>1219.7033333333334</v>
      </c>
      <c r="M29" s="5">
        <f t="shared" si="9"/>
        <v>1219.7033333333334</v>
      </c>
      <c r="N29" s="5">
        <f t="shared" si="9"/>
        <v>1219.7033333333334</v>
      </c>
      <c r="O29" s="5">
        <f t="shared" si="9"/>
        <v>1219.7033333333334</v>
      </c>
      <c r="P29" s="5">
        <f t="shared" si="9"/>
        <v>1219.7033333333334</v>
      </c>
      <c r="Q29" s="5">
        <f t="shared" si="9"/>
        <v>1219.7033333333334</v>
      </c>
      <c r="R29" s="5">
        <f t="shared" si="9"/>
        <v>1698.0708333333334</v>
      </c>
      <c r="S29" s="5">
        <f t="shared" si="9"/>
        <v>1698.0708333333334</v>
      </c>
      <c r="T29" s="5">
        <f t="shared" si="9"/>
        <v>1698.0708333333334</v>
      </c>
      <c r="U29" s="5">
        <f t="shared" si="9"/>
        <v>1698.0708333333334</v>
      </c>
      <c r="V29" s="5">
        <f t="shared" si="9"/>
        <v>1698.0708333333334</v>
      </c>
      <c r="W29" s="5">
        <f t="shared" si="9"/>
        <v>1698.0708333333334</v>
      </c>
      <c r="X29" s="5">
        <f t="shared" si="9"/>
        <v>1698.0708333333334</v>
      </c>
      <c r="Y29" s="5">
        <f>SUM(F29:X29)</f>
        <v>24083.52916666667</v>
      </c>
    </row>
    <row r="30" spans="5:25" ht="15.75">
      <c r="E30" s="12" t="s">
        <v>18</v>
      </c>
      <c r="F30" s="6">
        <v>0</v>
      </c>
      <c r="G30" s="6">
        <v>0</v>
      </c>
      <c r="H30" s="6">
        <f>+$J$9*13</f>
        <v>647.9200000000001</v>
      </c>
      <c r="I30" s="6">
        <f aca="true" t="shared" si="10" ref="I30:Q30">+H30</f>
        <v>647.9200000000001</v>
      </c>
      <c r="J30" s="6">
        <f t="shared" si="10"/>
        <v>647.9200000000001</v>
      </c>
      <c r="K30" s="6">
        <f t="shared" si="10"/>
        <v>647.9200000000001</v>
      </c>
      <c r="L30" s="6">
        <f t="shared" si="10"/>
        <v>647.9200000000001</v>
      </c>
      <c r="M30" s="6">
        <f t="shared" si="10"/>
        <v>647.9200000000001</v>
      </c>
      <c r="N30" s="6">
        <f t="shared" si="10"/>
        <v>647.9200000000001</v>
      </c>
      <c r="O30" s="6">
        <f t="shared" si="10"/>
        <v>647.9200000000001</v>
      </c>
      <c r="P30" s="6">
        <f t="shared" si="10"/>
        <v>647.9200000000001</v>
      </c>
      <c r="Q30" s="6">
        <f t="shared" si="10"/>
        <v>647.9200000000001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5">
        <f>SUM(F30:X30)</f>
        <v>6479.200000000001</v>
      </c>
    </row>
    <row r="31" spans="5:25" ht="15.75">
      <c r="E31" s="12" t="s">
        <v>19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5">
        <f>+$K$9*13</f>
        <v>902.07</v>
      </c>
      <c r="S31" s="5">
        <f aca="true" t="shared" si="11" ref="S31:X31">+R31</f>
        <v>902.07</v>
      </c>
      <c r="T31" s="5">
        <f t="shared" si="11"/>
        <v>902.07</v>
      </c>
      <c r="U31" s="5">
        <f t="shared" si="11"/>
        <v>902.07</v>
      </c>
      <c r="V31" s="5">
        <f t="shared" si="11"/>
        <v>902.07</v>
      </c>
      <c r="W31" s="5">
        <f t="shared" si="11"/>
        <v>902.07</v>
      </c>
      <c r="X31" s="5">
        <f t="shared" si="11"/>
        <v>902.07</v>
      </c>
      <c r="Y31" s="5">
        <f>SUM(F31:X31)</f>
        <v>6314.49</v>
      </c>
    </row>
    <row r="32" spans="5:25" ht="15.75">
      <c r="E32" s="2" t="s">
        <v>20</v>
      </c>
      <c r="F32" s="5">
        <f aca="true" t="shared" si="12" ref="F32:X32">SUM(F29:F31)</f>
        <v>0</v>
      </c>
      <c r="G32" s="5">
        <f t="shared" si="12"/>
        <v>0</v>
      </c>
      <c r="H32" s="5">
        <f t="shared" si="12"/>
        <v>1867.6233333333334</v>
      </c>
      <c r="I32" s="5">
        <f t="shared" si="12"/>
        <v>1867.6233333333334</v>
      </c>
      <c r="J32" s="5">
        <f t="shared" si="12"/>
        <v>1867.6233333333334</v>
      </c>
      <c r="K32" s="5">
        <f t="shared" si="12"/>
        <v>1867.6233333333334</v>
      </c>
      <c r="L32" s="5">
        <f t="shared" si="12"/>
        <v>1867.6233333333334</v>
      </c>
      <c r="M32" s="5">
        <f t="shared" si="12"/>
        <v>1867.6233333333334</v>
      </c>
      <c r="N32" s="5">
        <f t="shared" si="12"/>
        <v>1867.6233333333334</v>
      </c>
      <c r="O32" s="5">
        <f t="shared" si="12"/>
        <v>1867.6233333333334</v>
      </c>
      <c r="P32" s="5">
        <f t="shared" si="12"/>
        <v>1867.6233333333334</v>
      </c>
      <c r="Q32" s="5">
        <f t="shared" si="12"/>
        <v>1867.6233333333334</v>
      </c>
      <c r="R32" s="5">
        <f t="shared" si="12"/>
        <v>2600.1408333333334</v>
      </c>
      <c r="S32" s="5">
        <f t="shared" si="12"/>
        <v>2600.1408333333334</v>
      </c>
      <c r="T32" s="5">
        <f t="shared" si="12"/>
        <v>2600.1408333333334</v>
      </c>
      <c r="U32" s="5">
        <f t="shared" si="12"/>
        <v>2600.1408333333334</v>
      </c>
      <c r="V32" s="5">
        <f t="shared" si="12"/>
        <v>2600.1408333333334</v>
      </c>
      <c r="W32" s="5">
        <f t="shared" si="12"/>
        <v>2600.1408333333334</v>
      </c>
      <c r="X32" s="5">
        <f t="shared" si="12"/>
        <v>2600.1408333333334</v>
      </c>
      <c r="Y32" s="5">
        <f>SUM(F32:X32)</f>
        <v>36877.21916666667</v>
      </c>
    </row>
    <row r="33" spans="5:6" ht="15.75">
      <c r="E33" s="13">
        <f>SUM(F32:X32)</f>
        <v>36877.21916666667</v>
      </c>
      <c r="F33" s="5"/>
    </row>
    <row r="34" ht="15.75">
      <c r="E34" s="5"/>
    </row>
    <row r="35" spans="5:24" ht="15.75">
      <c r="E35" s="1" t="s">
        <v>14</v>
      </c>
      <c r="F35" s="1">
        <v>17</v>
      </c>
      <c r="G35" s="1">
        <f aca="true" t="shared" si="13" ref="G35:X35">+F35+1</f>
        <v>18</v>
      </c>
      <c r="H35" s="1">
        <f t="shared" si="13"/>
        <v>19</v>
      </c>
      <c r="I35" s="1">
        <f t="shared" si="13"/>
        <v>20</v>
      </c>
      <c r="J35" s="1">
        <f t="shared" si="13"/>
        <v>21</v>
      </c>
      <c r="K35" s="1">
        <f t="shared" si="13"/>
        <v>22</v>
      </c>
      <c r="L35" s="1">
        <f t="shared" si="13"/>
        <v>23</v>
      </c>
      <c r="M35" s="1">
        <f t="shared" si="13"/>
        <v>24</v>
      </c>
      <c r="N35" s="1">
        <f t="shared" si="13"/>
        <v>25</v>
      </c>
      <c r="O35" s="1">
        <f t="shared" si="13"/>
        <v>26</v>
      </c>
      <c r="P35" s="1">
        <f t="shared" si="13"/>
        <v>27</v>
      </c>
      <c r="Q35" s="1">
        <f t="shared" si="13"/>
        <v>28</v>
      </c>
      <c r="R35" s="1">
        <f t="shared" si="13"/>
        <v>29</v>
      </c>
      <c r="S35" s="1">
        <f t="shared" si="13"/>
        <v>30</v>
      </c>
      <c r="T35" s="1">
        <f t="shared" si="13"/>
        <v>31</v>
      </c>
      <c r="U35" s="1">
        <f t="shared" si="13"/>
        <v>32</v>
      </c>
      <c r="V35" s="1">
        <f t="shared" si="13"/>
        <v>33</v>
      </c>
      <c r="W35" s="1">
        <f t="shared" si="13"/>
        <v>34</v>
      </c>
      <c r="X35" s="1">
        <f t="shared" si="13"/>
        <v>35</v>
      </c>
    </row>
    <row r="36" spans="6:24" ht="15.75">
      <c r="F36" s="7">
        <v>1</v>
      </c>
      <c r="G36" s="7">
        <v>2</v>
      </c>
      <c r="H36" s="7">
        <v>3</v>
      </c>
      <c r="I36" s="7">
        <v>4</v>
      </c>
      <c r="J36" s="7">
        <v>5</v>
      </c>
      <c r="K36" s="7">
        <v>6</v>
      </c>
      <c r="L36" s="7">
        <v>7</v>
      </c>
      <c r="M36" s="7">
        <v>8</v>
      </c>
      <c r="N36" s="7">
        <v>9</v>
      </c>
      <c r="O36" s="7">
        <v>10</v>
      </c>
      <c r="P36" s="8">
        <v>1</v>
      </c>
      <c r="Q36" s="8">
        <v>2</v>
      </c>
      <c r="R36" s="8">
        <v>3</v>
      </c>
      <c r="S36" s="8">
        <v>4</v>
      </c>
      <c r="T36" s="8">
        <v>5</v>
      </c>
      <c r="U36" s="8">
        <v>6</v>
      </c>
      <c r="V36" s="14">
        <v>1</v>
      </c>
      <c r="W36" s="14">
        <v>2</v>
      </c>
      <c r="X36" s="14">
        <v>3</v>
      </c>
    </row>
    <row r="37" spans="5:24" ht="15.75">
      <c r="E37" s="2" t="s">
        <v>15</v>
      </c>
      <c r="F37" s="9">
        <v>2003</v>
      </c>
      <c r="G37" s="9">
        <f aca="true" t="shared" si="14" ref="G37:X37">+F37+1</f>
        <v>2004</v>
      </c>
      <c r="H37" s="9">
        <f t="shared" si="14"/>
        <v>2005</v>
      </c>
      <c r="I37" s="9">
        <f t="shared" si="14"/>
        <v>2006</v>
      </c>
      <c r="J37" s="9">
        <f t="shared" si="14"/>
        <v>2007</v>
      </c>
      <c r="K37" s="9">
        <f t="shared" si="14"/>
        <v>2008</v>
      </c>
      <c r="L37" s="9">
        <f t="shared" si="14"/>
        <v>2009</v>
      </c>
      <c r="M37" s="9">
        <f t="shared" si="14"/>
        <v>2010</v>
      </c>
      <c r="N37" s="9">
        <f t="shared" si="14"/>
        <v>2011</v>
      </c>
      <c r="O37" s="9">
        <f t="shared" si="14"/>
        <v>2012</v>
      </c>
      <c r="P37" s="9">
        <f t="shared" si="14"/>
        <v>2013</v>
      </c>
      <c r="Q37" s="9">
        <f t="shared" si="14"/>
        <v>2014</v>
      </c>
      <c r="R37" s="9">
        <f t="shared" si="14"/>
        <v>2015</v>
      </c>
      <c r="S37" s="9">
        <f t="shared" si="14"/>
        <v>2016</v>
      </c>
      <c r="T37" s="9">
        <f t="shared" si="14"/>
        <v>2017</v>
      </c>
      <c r="U37" s="9">
        <f t="shared" si="14"/>
        <v>2018</v>
      </c>
      <c r="V37" s="9">
        <f t="shared" si="14"/>
        <v>2019</v>
      </c>
      <c r="W37" s="9">
        <f t="shared" si="14"/>
        <v>2020</v>
      </c>
      <c r="X37" s="9">
        <f t="shared" si="14"/>
        <v>2021</v>
      </c>
    </row>
    <row r="38" spans="5:24" ht="15.75">
      <c r="E38" s="2" t="str">
        <f>+E28</f>
        <v>Maresciallo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5:25" ht="15.75">
      <c r="E39" s="2" t="s">
        <v>16</v>
      </c>
      <c r="F39" s="6">
        <v>0</v>
      </c>
      <c r="G39" s="11">
        <v>0</v>
      </c>
      <c r="H39" s="5">
        <f aca="true" t="shared" si="15" ref="H39:X39">+H29</f>
        <v>1219.7033333333334</v>
      </c>
      <c r="I39" s="5">
        <f t="shared" si="15"/>
        <v>1219.7033333333334</v>
      </c>
      <c r="J39" s="5">
        <f t="shared" si="15"/>
        <v>1219.7033333333334</v>
      </c>
      <c r="K39" s="5">
        <f t="shared" si="15"/>
        <v>1219.7033333333334</v>
      </c>
      <c r="L39" s="5">
        <f t="shared" si="15"/>
        <v>1219.7033333333334</v>
      </c>
      <c r="M39" s="5">
        <f t="shared" si="15"/>
        <v>1219.7033333333334</v>
      </c>
      <c r="N39" s="5">
        <f t="shared" si="15"/>
        <v>1219.7033333333334</v>
      </c>
      <c r="O39" s="5">
        <f t="shared" si="15"/>
        <v>1219.7033333333334</v>
      </c>
      <c r="P39" s="5">
        <f t="shared" si="15"/>
        <v>1219.7033333333334</v>
      </c>
      <c r="Q39" s="5">
        <f t="shared" si="15"/>
        <v>1219.7033333333334</v>
      </c>
      <c r="R39" s="5">
        <f t="shared" si="15"/>
        <v>1698.0708333333334</v>
      </c>
      <c r="S39" s="5">
        <f t="shared" si="15"/>
        <v>1698.0708333333334</v>
      </c>
      <c r="T39" s="5">
        <f t="shared" si="15"/>
        <v>1698.0708333333334</v>
      </c>
      <c r="U39" s="5">
        <f t="shared" si="15"/>
        <v>1698.0708333333334</v>
      </c>
      <c r="V39" s="5">
        <f t="shared" si="15"/>
        <v>1698.0708333333334</v>
      </c>
      <c r="W39" s="5">
        <f t="shared" si="15"/>
        <v>1698.0708333333334</v>
      </c>
      <c r="X39" s="5">
        <f t="shared" si="15"/>
        <v>1698.0708333333334</v>
      </c>
      <c r="Y39" s="5">
        <f aca="true" t="shared" si="16" ref="Y39:Y45">SUM(F39:X39)</f>
        <v>24083.52916666667</v>
      </c>
    </row>
    <row r="40" spans="5:25" ht="15.75">
      <c r="E40" s="12" t="s">
        <v>17</v>
      </c>
      <c r="F40" s="5">
        <f>+H39</f>
        <v>1219.7033333333334</v>
      </c>
      <c r="G40" s="5">
        <f>+F40</f>
        <v>1219.7033333333334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5">
        <f t="shared" si="16"/>
        <v>2439.4066666666668</v>
      </c>
    </row>
    <row r="41" spans="5:25" ht="15.75">
      <c r="E41" s="12" t="s">
        <v>18</v>
      </c>
      <c r="F41" s="6">
        <f>+$N$11*13</f>
        <v>242.32</v>
      </c>
      <c r="G41" s="6">
        <f>+F41</f>
        <v>242.32</v>
      </c>
      <c r="H41" s="6">
        <f aca="true" t="shared" si="17" ref="H41:O41">+G41</f>
        <v>242.32</v>
      </c>
      <c r="I41" s="6">
        <f t="shared" si="17"/>
        <v>242.32</v>
      </c>
      <c r="J41" s="6">
        <f t="shared" si="17"/>
        <v>242.32</v>
      </c>
      <c r="K41" s="6">
        <f t="shared" si="17"/>
        <v>242.32</v>
      </c>
      <c r="L41" s="6">
        <f t="shared" si="17"/>
        <v>242.32</v>
      </c>
      <c r="M41" s="6">
        <f t="shared" si="17"/>
        <v>242.32</v>
      </c>
      <c r="N41" s="6">
        <f t="shared" si="17"/>
        <v>242.32</v>
      </c>
      <c r="O41" s="6">
        <f t="shared" si="17"/>
        <v>242.32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5">
        <f t="shared" si="16"/>
        <v>2423.2</v>
      </c>
    </row>
    <row r="42" spans="5:25" ht="15.75">
      <c r="E42" s="12" t="s">
        <v>21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5">
        <f>+R39-P39</f>
        <v>478.36750000000006</v>
      </c>
      <c r="Q42" s="5">
        <f>+P42</f>
        <v>478.36750000000006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5">
        <f t="shared" si="16"/>
        <v>956.7350000000001</v>
      </c>
    </row>
    <row r="43" spans="5:25" ht="15.75">
      <c r="E43" s="12" t="s">
        <v>19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5">
        <f>+Q43</f>
        <v>301.34</v>
      </c>
      <c r="Q43" s="5">
        <f>+R43</f>
        <v>301.34</v>
      </c>
      <c r="R43" s="5">
        <f>+$P$11*13</f>
        <v>301.34</v>
      </c>
      <c r="S43" s="5">
        <f aca="true" t="shared" si="18" ref="S43:X43">+R43</f>
        <v>301.34</v>
      </c>
      <c r="T43" s="5">
        <f t="shared" si="18"/>
        <v>301.34</v>
      </c>
      <c r="U43" s="5">
        <f t="shared" si="18"/>
        <v>301.34</v>
      </c>
      <c r="V43" s="5">
        <f t="shared" si="18"/>
        <v>301.34</v>
      </c>
      <c r="W43" s="5">
        <f t="shared" si="18"/>
        <v>301.34</v>
      </c>
      <c r="X43" s="5">
        <f t="shared" si="18"/>
        <v>301.34</v>
      </c>
      <c r="Y43" s="5">
        <f t="shared" si="16"/>
        <v>2712.06</v>
      </c>
    </row>
    <row r="44" spans="5:25" ht="15.75">
      <c r="E44" s="12" t="s">
        <v>22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5">
        <f>+$Q$11*13</f>
        <v>293.93</v>
      </c>
      <c r="W44" s="5">
        <f>+V44</f>
        <v>293.93</v>
      </c>
      <c r="X44" s="5">
        <f>+W44</f>
        <v>293.93</v>
      </c>
      <c r="Y44" s="5">
        <f t="shared" si="16"/>
        <v>881.79</v>
      </c>
    </row>
    <row r="45" spans="5:25" ht="15.75">
      <c r="E45" s="2" t="s">
        <v>20</v>
      </c>
      <c r="F45" s="5">
        <f aca="true" t="shared" si="19" ref="F45:X45">SUM(F39:F44)</f>
        <v>1462.0233333333333</v>
      </c>
      <c r="G45" s="5">
        <f t="shared" si="19"/>
        <v>1462.0233333333333</v>
      </c>
      <c r="H45" s="5">
        <f t="shared" si="19"/>
        <v>1462.0233333333333</v>
      </c>
      <c r="I45" s="5">
        <f t="shared" si="19"/>
        <v>1462.0233333333333</v>
      </c>
      <c r="J45" s="5">
        <f t="shared" si="19"/>
        <v>1462.0233333333333</v>
      </c>
      <c r="K45" s="5">
        <f t="shared" si="19"/>
        <v>1462.0233333333333</v>
      </c>
      <c r="L45" s="5">
        <f t="shared" si="19"/>
        <v>1462.0233333333333</v>
      </c>
      <c r="M45" s="5">
        <f t="shared" si="19"/>
        <v>1462.0233333333333</v>
      </c>
      <c r="N45" s="5">
        <f t="shared" si="19"/>
        <v>1462.0233333333333</v>
      </c>
      <c r="O45" s="5">
        <f t="shared" si="19"/>
        <v>1462.0233333333333</v>
      </c>
      <c r="P45" s="5">
        <f t="shared" si="19"/>
        <v>1999.4108333333334</v>
      </c>
      <c r="Q45" s="5">
        <f t="shared" si="19"/>
        <v>1999.4108333333334</v>
      </c>
      <c r="R45" s="5">
        <f t="shared" si="19"/>
        <v>1999.4108333333334</v>
      </c>
      <c r="S45" s="5">
        <f t="shared" si="19"/>
        <v>1999.4108333333334</v>
      </c>
      <c r="T45" s="5">
        <f t="shared" si="19"/>
        <v>1999.4108333333334</v>
      </c>
      <c r="U45" s="5">
        <f t="shared" si="19"/>
        <v>1999.4108333333334</v>
      </c>
      <c r="V45" s="5">
        <f t="shared" si="19"/>
        <v>2293.340833333333</v>
      </c>
      <c r="W45" s="5">
        <f t="shared" si="19"/>
        <v>2293.340833333333</v>
      </c>
      <c r="X45" s="5">
        <f t="shared" si="19"/>
        <v>2293.340833333333</v>
      </c>
      <c r="Y45" s="5">
        <f t="shared" si="16"/>
        <v>33496.72083333334</v>
      </c>
    </row>
    <row r="46" spans="5:22" ht="15.75">
      <c r="E46" s="13">
        <f>SUM(F45:X45)</f>
        <v>33496.72083333334</v>
      </c>
      <c r="V46" s="5"/>
    </row>
    <row r="47" spans="5:22" ht="15.75">
      <c r="E47" s="5"/>
      <c r="R47" s="5"/>
      <c r="V47" s="6">
        <f>+V45/13</f>
        <v>176.41083333333333</v>
      </c>
    </row>
    <row r="48" ht="15.75">
      <c r="E48" s="5"/>
    </row>
    <row r="49" spans="5:18" ht="15.75">
      <c r="E49" s="5"/>
      <c r="R49" s="5"/>
    </row>
    <row r="50" ht="15.75">
      <c r="E50" s="5"/>
    </row>
    <row r="51" ht="15.75">
      <c r="E51" s="5"/>
    </row>
    <row r="52" ht="15.75">
      <c r="E52" s="5"/>
    </row>
    <row r="53" ht="15.75">
      <c r="E53" s="5"/>
    </row>
    <row r="54" ht="15.75">
      <c r="E54" s="5"/>
    </row>
    <row r="55" ht="15.75">
      <c r="E55" s="5"/>
    </row>
    <row r="56" ht="15.75">
      <c r="E56" s="5"/>
    </row>
    <row r="57" ht="15.75">
      <c r="E57" s="5"/>
    </row>
    <row r="58" ht="15.75">
      <c r="E58" s="5"/>
    </row>
    <row r="59" ht="15.75">
      <c r="E59" s="5"/>
    </row>
    <row r="60" ht="15.75">
      <c r="E60" s="5"/>
    </row>
    <row r="61" ht="15.75">
      <c r="E61" s="5"/>
    </row>
    <row r="62" ht="15.75">
      <c r="E62" s="5"/>
    </row>
    <row r="63" ht="15.75">
      <c r="E63" s="5"/>
    </row>
    <row r="64" ht="15.75">
      <c r="E64" s="5"/>
    </row>
    <row r="65" ht="15.75">
      <c r="E65" s="5"/>
    </row>
    <row r="66" ht="15.75">
      <c r="E66" s="5"/>
    </row>
    <row r="67" ht="15.75">
      <c r="E67" s="5"/>
    </row>
    <row r="68" ht="15.75">
      <c r="E68" s="5"/>
    </row>
    <row r="69" ht="15.75">
      <c r="E69" s="5"/>
    </row>
    <row r="70" ht="15.75">
      <c r="Y70" s="6"/>
    </row>
    <row r="71" ht="15.75">
      <c r="Y71" s="6"/>
    </row>
    <row r="72" ht="15.75">
      <c r="Y72" s="6"/>
    </row>
    <row r="73" ht="15.75">
      <c r="Y73" s="6"/>
    </row>
    <row r="74" ht="15.75">
      <c r="Y74" s="6"/>
    </row>
    <row r="75" ht="15.75">
      <c r="Y75" s="6"/>
    </row>
    <row r="76" ht="15.75">
      <c r="Y76" s="6"/>
    </row>
    <row r="77" ht="15.75">
      <c r="Y77" s="6"/>
    </row>
    <row r="78" ht="15.75">
      <c r="Y78" s="6"/>
    </row>
    <row r="79" ht="15.75">
      <c r="Y79" s="6"/>
    </row>
    <row r="80" ht="15.75">
      <c r="Y80" s="6"/>
    </row>
    <row r="81" ht="15.75">
      <c r="Y81" s="6"/>
    </row>
    <row r="82" ht="15.75">
      <c r="Y82" s="6"/>
    </row>
    <row r="83" ht="15.75">
      <c r="Y83" s="6"/>
    </row>
    <row r="84" ht="15.75">
      <c r="Y84" s="6"/>
    </row>
    <row r="85" ht="15.75">
      <c r="Y85" s="6"/>
    </row>
    <row r="86" ht="15.75">
      <c r="Y86" s="6"/>
    </row>
    <row r="87" ht="15.75">
      <c r="Y87" s="6"/>
    </row>
    <row r="88" ht="15.75">
      <c r="Y88" s="6"/>
    </row>
    <row r="89" ht="15.75">
      <c r="Y89" s="6"/>
    </row>
    <row r="90" ht="15.75">
      <c r="Y90" s="6"/>
    </row>
    <row r="91" ht="15.75">
      <c r="Y91" s="6"/>
    </row>
    <row r="92" ht="15.75">
      <c r="Y92" s="6"/>
    </row>
    <row r="93" ht="15.75">
      <c r="Y93" s="6"/>
    </row>
    <row r="94" ht="15.75">
      <c r="Y94" s="6"/>
    </row>
    <row r="95" ht="15.75">
      <c r="Y95" s="6"/>
    </row>
    <row r="96" ht="15.75">
      <c r="Y96" s="6"/>
    </row>
    <row r="97" ht="15.75">
      <c r="Y97" s="6"/>
    </row>
    <row r="98" ht="15.75">
      <c r="Y98" s="6"/>
    </row>
    <row r="99" ht="15.75">
      <c r="Y99" s="6"/>
    </row>
    <row r="100" ht="15.75">
      <c r="Y100" s="6"/>
    </row>
    <row r="101" ht="15.75">
      <c r="Y101" s="6"/>
    </row>
    <row r="102" ht="15.75">
      <c r="Y102" s="6"/>
    </row>
    <row r="103" ht="15.75">
      <c r="Y103" s="6"/>
    </row>
    <row r="104" ht="15.75">
      <c r="Y104" s="6"/>
    </row>
    <row r="105" ht="15.75">
      <c r="Y105" s="6"/>
    </row>
    <row r="106" ht="15.75">
      <c r="Y106" s="6"/>
    </row>
    <row r="107" ht="15.75">
      <c r="Y107" s="6"/>
    </row>
    <row r="108" ht="15.75">
      <c r="Y108" s="6"/>
    </row>
    <row r="109" ht="15.75">
      <c r="Y109" s="6"/>
    </row>
    <row r="110" ht="15.75">
      <c r="Y110" s="6"/>
    </row>
    <row r="111" ht="15.75">
      <c r="Y111" s="6"/>
    </row>
    <row r="112" ht="15.75">
      <c r="Y112" s="6"/>
    </row>
    <row r="113" ht="15.75">
      <c r="Y113" s="6"/>
    </row>
    <row r="114" ht="15.75">
      <c r="Y114" s="6"/>
    </row>
    <row r="115" ht="15.75">
      <c r="Y115" s="6"/>
    </row>
    <row r="116" ht="15.75">
      <c r="Y116" s="6"/>
    </row>
    <row r="117" ht="15.75">
      <c r="Y117" s="6"/>
    </row>
    <row r="118" ht="15.75">
      <c r="Y118" s="6"/>
    </row>
    <row r="119" ht="15.75">
      <c r="Y119" s="6"/>
    </row>
    <row r="120" ht="15.75">
      <c r="Y120" s="6"/>
    </row>
    <row r="121" ht="15.75">
      <c r="Y121" s="6"/>
    </row>
    <row r="122" ht="15.75">
      <c r="Y122" s="6"/>
    </row>
    <row r="123" ht="15.75">
      <c r="Y123" s="6"/>
    </row>
    <row r="124" ht="15.75">
      <c r="Y124" s="6"/>
    </row>
    <row r="125" ht="15.75">
      <c r="Y125" s="6"/>
    </row>
    <row r="126" ht="15.75">
      <c r="Y126" s="6"/>
    </row>
    <row r="127" ht="15.75">
      <c r="Y127" s="6"/>
    </row>
    <row r="128" ht="15.75">
      <c r="Y128" s="6"/>
    </row>
    <row r="129" ht="15.75">
      <c r="Y129" s="6"/>
    </row>
    <row r="130" ht="15.75">
      <c r="Y130" s="6"/>
    </row>
    <row r="131" ht="15.75">
      <c r="Y131" s="6"/>
    </row>
    <row r="132" ht="15.75">
      <c r="Y132" s="6"/>
    </row>
  </sheetData>
  <mergeCells count="4">
    <mergeCell ref="B5:C5"/>
    <mergeCell ref="F5:H5"/>
    <mergeCell ref="J5:K5"/>
    <mergeCell ref="M5:Q5"/>
  </mergeCells>
  <printOptions/>
  <pageMargins left="0.75" right="0.75" top="1" bottom="1" header="0.5" footer="0.5"/>
  <pageSetup fitToHeight="1" fitToWidth="1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Z132"/>
  <sheetViews>
    <sheetView tabSelected="1" workbookViewId="0" topLeftCell="D1">
      <selection activeCell="S4" sqref="S4"/>
    </sheetView>
  </sheetViews>
  <sheetFormatPr defaultColWidth="9.140625" defaultRowHeight="12.75"/>
  <cols>
    <col min="1" max="3" width="9.140625" style="6" customWidth="1"/>
    <col min="4" max="4" width="3.421875" style="6" customWidth="1"/>
    <col min="5" max="5" width="19.7109375" style="6" customWidth="1"/>
    <col min="6" max="7" width="10.140625" style="6" bestFit="1" customWidth="1"/>
    <col min="8" max="24" width="9.140625" style="6" customWidth="1"/>
    <col min="25" max="25" width="15.00390625" style="5" customWidth="1"/>
    <col min="26" max="16384" width="9.140625" style="6" customWidth="1"/>
  </cols>
  <sheetData>
    <row r="5" spans="2:25" s="2" customFormat="1" ht="15.75">
      <c r="B5" s="53" t="s">
        <v>0</v>
      </c>
      <c r="C5" s="53"/>
      <c r="F5" s="53" t="s">
        <v>1</v>
      </c>
      <c r="G5" s="53"/>
      <c r="H5" s="53"/>
      <c r="J5" s="53" t="s">
        <v>2</v>
      </c>
      <c r="K5" s="53"/>
      <c r="M5" s="53" t="s">
        <v>3</v>
      </c>
      <c r="N5" s="53"/>
      <c r="O5" s="53"/>
      <c r="P5" s="53"/>
      <c r="Q5" s="53"/>
      <c r="Y5" s="3"/>
    </row>
    <row r="6" spans="2:25" s="1" customFormat="1" ht="15.75">
      <c r="B6" s="1" t="s">
        <v>4</v>
      </c>
      <c r="C6" s="1" t="s">
        <v>5</v>
      </c>
      <c r="F6" s="1" t="s">
        <v>6</v>
      </c>
      <c r="G6" s="1" t="s">
        <v>4</v>
      </c>
      <c r="H6" s="1" t="s">
        <v>5</v>
      </c>
      <c r="J6" s="1" t="s">
        <v>4</v>
      </c>
      <c r="K6" s="1" t="s">
        <v>5</v>
      </c>
      <c r="M6" s="1" t="s">
        <v>6</v>
      </c>
      <c r="N6" s="1" t="s">
        <v>4</v>
      </c>
      <c r="O6" s="1" t="s">
        <v>7</v>
      </c>
      <c r="P6" s="1" t="s">
        <v>5</v>
      </c>
      <c r="Q6" s="1" t="s">
        <v>8</v>
      </c>
      <c r="Y6" s="4"/>
    </row>
    <row r="7" spans="2:17" ht="15.75">
      <c r="B7" s="5">
        <f>+'[1]Assegno Funzionale 19 anni'!J14</f>
        <v>1704.31</v>
      </c>
      <c r="C7" s="5">
        <f>+'[1]Assegno Funzionale 29 anni'!J14</f>
        <v>2626.18</v>
      </c>
      <c r="D7" s="5"/>
      <c r="E7" s="2" t="s">
        <v>9</v>
      </c>
      <c r="F7" s="6">
        <v>186.05</v>
      </c>
      <c r="G7" s="6">
        <v>44.03</v>
      </c>
      <c r="H7" s="6">
        <v>67.84</v>
      </c>
      <c r="J7" s="5">
        <v>75.44</v>
      </c>
      <c r="K7" s="5">
        <v>116.25</v>
      </c>
      <c r="M7" s="5">
        <v>177.69</v>
      </c>
      <c r="N7" s="5">
        <v>35.66</v>
      </c>
      <c r="O7" s="5">
        <v>96.11</v>
      </c>
      <c r="P7" s="5">
        <v>54.95</v>
      </c>
      <c r="Q7" s="5">
        <v>96.11</v>
      </c>
    </row>
    <row r="8" spans="2:17" ht="15.75">
      <c r="B8" s="5">
        <f>+'[1]Assegno Funzionale 19 anni'!J13</f>
        <v>1324.71</v>
      </c>
      <c r="C8" s="5">
        <f>+'[1]Assegno Funzionale 29 anni'!J13</f>
        <v>1650.08</v>
      </c>
      <c r="D8" s="5"/>
      <c r="E8" s="2" t="s">
        <v>10</v>
      </c>
      <c r="F8" s="6">
        <v>144.61</v>
      </c>
      <c r="G8" s="6">
        <v>34.22</v>
      </c>
      <c r="H8" s="6">
        <v>42.63</v>
      </c>
      <c r="J8" s="5">
        <v>58.64</v>
      </c>
      <c r="K8" s="5">
        <v>73.04</v>
      </c>
      <c r="M8" s="5">
        <v>138.11</v>
      </c>
      <c r="N8" s="5">
        <v>27.72</v>
      </c>
      <c r="O8" s="5">
        <v>33.92</v>
      </c>
      <c r="P8" s="5">
        <v>34.53</v>
      </c>
      <c r="Q8" s="5">
        <v>46.04</v>
      </c>
    </row>
    <row r="9" spans="2:17" ht="15.75">
      <c r="B9" s="5">
        <f>+'[1]Assegno Funzionale 19 anni'!J12</f>
        <v>1125.88</v>
      </c>
      <c r="C9" s="5">
        <f>+'[1]Assegno Funzionale 29 anni'!J12</f>
        <v>1567.45</v>
      </c>
      <c r="D9" s="5"/>
      <c r="E9" s="2" t="s">
        <v>11</v>
      </c>
      <c r="F9" s="6">
        <v>122.91</v>
      </c>
      <c r="G9" s="6">
        <v>29.09</v>
      </c>
      <c r="H9" s="6">
        <v>40.49</v>
      </c>
      <c r="J9" s="5">
        <v>49.84</v>
      </c>
      <c r="K9" s="5">
        <v>69.39</v>
      </c>
      <c r="M9" s="5">
        <v>117.38</v>
      </c>
      <c r="N9" s="5">
        <v>23.56</v>
      </c>
      <c r="O9" s="5">
        <v>46.04</v>
      </c>
      <c r="P9" s="5">
        <v>32.8</v>
      </c>
      <c r="Q9" s="5">
        <v>46.04</v>
      </c>
    </row>
    <row r="10" spans="2:17" ht="15.75">
      <c r="B10" s="5">
        <f>+'[1]Assegno Funzionale 19 anni'!J11</f>
        <v>1107.8</v>
      </c>
      <c r="C10" s="5">
        <f>+'[1]Assegno Funzionale 29 anni'!J11</f>
        <v>1541.62</v>
      </c>
      <c r="D10" s="5"/>
      <c r="E10" s="2" t="s">
        <v>12</v>
      </c>
      <c r="F10" s="6">
        <v>120.94</v>
      </c>
      <c r="G10" s="6">
        <v>28.62</v>
      </c>
      <c r="H10" s="6">
        <v>39.83</v>
      </c>
      <c r="J10" s="5">
        <v>49.04</v>
      </c>
      <c r="K10" s="5">
        <v>68.24</v>
      </c>
      <c r="M10" s="5">
        <v>115.5</v>
      </c>
      <c r="N10" s="5">
        <v>23.18</v>
      </c>
      <c r="O10" s="5">
        <v>45.43</v>
      </c>
      <c r="P10" s="5">
        <v>32.26</v>
      </c>
      <c r="Q10" s="5">
        <v>45.23</v>
      </c>
    </row>
    <row r="11" spans="2:17" ht="15.75">
      <c r="B11" s="5">
        <f>+'[1]Assegno Funzionale 19 anni'!J10</f>
        <v>890.89</v>
      </c>
      <c r="C11" s="5">
        <f>+'[1]Assegno Funzionale 29 anni'!J10</f>
        <v>1107.8</v>
      </c>
      <c r="D11" s="5"/>
      <c r="E11" s="2" t="s">
        <v>13</v>
      </c>
      <c r="F11" s="6">
        <v>97.26</v>
      </c>
      <c r="G11" s="6">
        <v>23.02</v>
      </c>
      <c r="H11" s="6">
        <v>28.62</v>
      </c>
      <c r="J11" s="5">
        <v>39.44</v>
      </c>
      <c r="K11" s="5">
        <v>49.04</v>
      </c>
      <c r="M11" s="5">
        <v>92.88</v>
      </c>
      <c r="N11" s="5">
        <v>18.64</v>
      </c>
      <c r="O11" s="5">
        <v>22.61</v>
      </c>
      <c r="P11" s="5">
        <v>23.18</v>
      </c>
      <c r="Q11" s="5">
        <v>22.61</v>
      </c>
    </row>
    <row r="14" spans="5:25" s="1" customFormat="1" ht="15.75">
      <c r="E14" s="1" t="s">
        <v>14</v>
      </c>
      <c r="F14" s="1">
        <v>17</v>
      </c>
      <c r="G14" s="1">
        <f aca="true" t="shared" si="0" ref="G14:X14">+F14+1</f>
        <v>18</v>
      </c>
      <c r="H14" s="1">
        <f t="shared" si="0"/>
        <v>19</v>
      </c>
      <c r="I14" s="1">
        <f t="shared" si="0"/>
        <v>20</v>
      </c>
      <c r="J14" s="1">
        <f t="shared" si="0"/>
        <v>21</v>
      </c>
      <c r="K14" s="1">
        <f t="shared" si="0"/>
        <v>22</v>
      </c>
      <c r="L14" s="1">
        <f t="shared" si="0"/>
        <v>23</v>
      </c>
      <c r="M14" s="1">
        <f t="shared" si="0"/>
        <v>24</v>
      </c>
      <c r="N14" s="1">
        <f t="shared" si="0"/>
        <v>25</v>
      </c>
      <c r="O14" s="1">
        <f t="shared" si="0"/>
        <v>26</v>
      </c>
      <c r="P14" s="1">
        <f t="shared" si="0"/>
        <v>27</v>
      </c>
      <c r="Q14" s="1">
        <f t="shared" si="0"/>
        <v>28</v>
      </c>
      <c r="R14" s="1">
        <f t="shared" si="0"/>
        <v>29</v>
      </c>
      <c r="S14" s="1">
        <f t="shared" si="0"/>
        <v>30</v>
      </c>
      <c r="T14" s="1">
        <f t="shared" si="0"/>
        <v>31</v>
      </c>
      <c r="U14" s="1">
        <f t="shared" si="0"/>
        <v>32</v>
      </c>
      <c r="V14" s="1">
        <f t="shared" si="0"/>
        <v>33</v>
      </c>
      <c r="W14" s="1">
        <f t="shared" si="0"/>
        <v>34</v>
      </c>
      <c r="X14" s="1">
        <f t="shared" si="0"/>
        <v>35</v>
      </c>
      <c r="Y14" s="4"/>
    </row>
    <row r="15" spans="6:24" ht="15.75">
      <c r="F15" s="7">
        <v>1</v>
      </c>
      <c r="G15" s="7">
        <v>2</v>
      </c>
      <c r="H15" s="7">
        <v>3</v>
      </c>
      <c r="I15" s="7">
        <v>4</v>
      </c>
      <c r="J15" s="7">
        <v>5</v>
      </c>
      <c r="K15" s="7">
        <v>6</v>
      </c>
      <c r="L15" s="7">
        <v>7</v>
      </c>
      <c r="M15" s="7">
        <v>8</v>
      </c>
      <c r="N15" s="7">
        <v>9</v>
      </c>
      <c r="O15" s="7">
        <v>10</v>
      </c>
      <c r="P15" s="7">
        <v>11</v>
      </c>
      <c r="Q15" s="7">
        <v>12</v>
      </c>
      <c r="R15" s="8">
        <v>1</v>
      </c>
      <c r="S15" s="8">
        <v>2</v>
      </c>
      <c r="T15" s="8">
        <v>3</v>
      </c>
      <c r="U15" s="8">
        <v>4</v>
      </c>
      <c r="V15" s="8">
        <v>5</v>
      </c>
      <c r="W15" s="8">
        <v>6</v>
      </c>
      <c r="X15" s="8">
        <v>7</v>
      </c>
    </row>
    <row r="16" spans="5:52" s="2" customFormat="1" ht="15.75">
      <c r="E16" s="2" t="s">
        <v>15</v>
      </c>
      <c r="F16" s="9">
        <v>2003</v>
      </c>
      <c r="G16" s="9">
        <f aca="true" t="shared" si="1" ref="G16:X16">+F16+1</f>
        <v>2004</v>
      </c>
      <c r="H16" s="9">
        <f t="shared" si="1"/>
        <v>2005</v>
      </c>
      <c r="I16" s="9">
        <f t="shared" si="1"/>
        <v>2006</v>
      </c>
      <c r="J16" s="9">
        <f t="shared" si="1"/>
        <v>2007</v>
      </c>
      <c r="K16" s="9">
        <f t="shared" si="1"/>
        <v>2008</v>
      </c>
      <c r="L16" s="9">
        <f t="shared" si="1"/>
        <v>2009</v>
      </c>
      <c r="M16" s="9">
        <f t="shared" si="1"/>
        <v>2010</v>
      </c>
      <c r="N16" s="9">
        <f t="shared" si="1"/>
        <v>2011</v>
      </c>
      <c r="O16" s="9">
        <f t="shared" si="1"/>
        <v>2012</v>
      </c>
      <c r="P16" s="9">
        <f t="shared" si="1"/>
        <v>2013</v>
      </c>
      <c r="Q16" s="9">
        <f t="shared" si="1"/>
        <v>2014</v>
      </c>
      <c r="R16" s="9">
        <f t="shared" si="1"/>
        <v>2015</v>
      </c>
      <c r="S16" s="9">
        <f t="shared" si="1"/>
        <v>2016</v>
      </c>
      <c r="T16" s="9">
        <f t="shared" si="1"/>
        <v>2017</v>
      </c>
      <c r="U16" s="9">
        <f t="shared" si="1"/>
        <v>2018</v>
      </c>
      <c r="V16" s="9">
        <f t="shared" si="1"/>
        <v>2019</v>
      </c>
      <c r="W16" s="9">
        <f t="shared" si="1"/>
        <v>2020</v>
      </c>
      <c r="X16" s="9">
        <f t="shared" si="1"/>
        <v>2021</v>
      </c>
      <c r="Y16" s="3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5:52" s="2" customFormat="1" ht="15.75">
      <c r="E17" s="2" t="str">
        <f>+E10</f>
        <v>Sergente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3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5:52" ht="15.75">
      <c r="E18" s="2" t="s">
        <v>16</v>
      </c>
      <c r="F18" s="6">
        <v>0</v>
      </c>
      <c r="G18" s="11">
        <v>0</v>
      </c>
      <c r="H18" s="5">
        <f>+$B$10/12*13</f>
        <v>1200.1166666666666</v>
      </c>
      <c r="I18" s="5">
        <f aca="true" t="shared" si="2" ref="I18:Q18">+H18</f>
        <v>1200.1166666666666</v>
      </c>
      <c r="J18" s="5">
        <f t="shared" si="2"/>
        <v>1200.1166666666666</v>
      </c>
      <c r="K18" s="5">
        <f t="shared" si="2"/>
        <v>1200.1166666666666</v>
      </c>
      <c r="L18" s="5">
        <f t="shared" si="2"/>
        <v>1200.1166666666666</v>
      </c>
      <c r="M18" s="5">
        <f t="shared" si="2"/>
        <v>1200.1166666666666</v>
      </c>
      <c r="N18" s="5">
        <f t="shared" si="2"/>
        <v>1200.1166666666666</v>
      </c>
      <c r="O18" s="5">
        <f t="shared" si="2"/>
        <v>1200.1166666666666</v>
      </c>
      <c r="P18" s="5">
        <f t="shared" si="2"/>
        <v>1200.1166666666666</v>
      </c>
      <c r="Q18" s="5">
        <f t="shared" si="2"/>
        <v>1200.1166666666666</v>
      </c>
      <c r="R18" s="5">
        <f>+$C$10/12*13</f>
        <v>1670.0883333333334</v>
      </c>
      <c r="S18" s="5">
        <f aca="true" t="shared" si="3" ref="S18:X18">+R18</f>
        <v>1670.0883333333334</v>
      </c>
      <c r="T18" s="5">
        <f t="shared" si="3"/>
        <v>1670.0883333333334</v>
      </c>
      <c r="U18" s="5">
        <f t="shared" si="3"/>
        <v>1670.0883333333334</v>
      </c>
      <c r="V18" s="5">
        <f t="shared" si="3"/>
        <v>1670.0883333333334</v>
      </c>
      <c r="W18" s="5">
        <f t="shared" si="3"/>
        <v>1670.0883333333334</v>
      </c>
      <c r="X18" s="5">
        <f t="shared" si="3"/>
        <v>1670.0883333333334</v>
      </c>
      <c r="Y18" s="5">
        <f>SUM(F18:X18)</f>
        <v>23691.785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5:25" ht="15.75">
      <c r="E19" s="12" t="s">
        <v>17</v>
      </c>
      <c r="F19" s="5">
        <f>+H18</f>
        <v>1200.1166666666666</v>
      </c>
      <c r="G19" s="5">
        <f>+F19</f>
        <v>1200.1166666666666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5">
        <f>SUM(F19:X19)</f>
        <v>2400.233333333333</v>
      </c>
    </row>
    <row r="20" spans="5:25" ht="15.75">
      <c r="E20" s="12" t="s">
        <v>18</v>
      </c>
      <c r="F20" s="6">
        <f>+$G$10*13</f>
        <v>372.06</v>
      </c>
      <c r="G20" s="6">
        <f>+F20</f>
        <v>372.06</v>
      </c>
      <c r="H20" s="6">
        <f aca="true" t="shared" si="4" ref="H20:Q20">+G20</f>
        <v>372.06</v>
      </c>
      <c r="I20" s="6">
        <f t="shared" si="4"/>
        <v>372.06</v>
      </c>
      <c r="J20" s="6">
        <f t="shared" si="4"/>
        <v>372.06</v>
      </c>
      <c r="K20" s="6">
        <f t="shared" si="4"/>
        <v>372.06</v>
      </c>
      <c r="L20" s="6">
        <f t="shared" si="4"/>
        <v>372.06</v>
      </c>
      <c r="M20" s="6">
        <f t="shared" si="4"/>
        <v>372.06</v>
      </c>
      <c r="N20" s="6">
        <f t="shared" si="4"/>
        <v>372.06</v>
      </c>
      <c r="O20" s="6">
        <f t="shared" si="4"/>
        <v>372.06</v>
      </c>
      <c r="P20" s="6">
        <f t="shared" si="4"/>
        <v>372.06</v>
      </c>
      <c r="Q20" s="6">
        <f t="shared" si="4"/>
        <v>372.06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5">
        <f>SUM(F20:X20)</f>
        <v>4464.72</v>
      </c>
    </row>
    <row r="21" spans="5:25" ht="15.75">
      <c r="E21" s="12" t="s">
        <v>19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5">
        <v>0</v>
      </c>
      <c r="Q21" s="5">
        <v>0</v>
      </c>
      <c r="R21" s="5">
        <f>+$H$10*13</f>
        <v>517.79</v>
      </c>
      <c r="S21" s="5">
        <f aca="true" t="shared" si="5" ref="S21:X21">+R21</f>
        <v>517.79</v>
      </c>
      <c r="T21" s="5">
        <f t="shared" si="5"/>
        <v>517.79</v>
      </c>
      <c r="U21" s="5">
        <f t="shared" si="5"/>
        <v>517.79</v>
      </c>
      <c r="V21" s="5">
        <f t="shared" si="5"/>
        <v>517.79</v>
      </c>
      <c r="W21" s="5">
        <f t="shared" si="5"/>
        <v>517.79</v>
      </c>
      <c r="X21" s="5">
        <f t="shared" si="5"/>
        <v>517.79</v>
      </c>
      <c r="Y21" s="5">
        <f>SUM(F21:X21)</f>
        <v>3624.5299999999997</v>
      </c>
    </row>
    <row r="22" spans="5:25" ht="15.75">
      <c r="E22" s="2" t="s">
        <v>20</v>
      </c>
      <c r="F22" s="5">
        <f aca="true" t="shared" si="6" ref="F22:X22">+F18+F19+F20+F21</f>
        <v>1572.1766666666665</v>
      </c>
      <c r="G22" s="5">
        <f t="shared" si="6"/>
        <v>1572.1766666666665</v>
      </c>
      <c r="H22" s="5">
        <f t="shared" si="6"/>
        <v>1572.1766666666665</v>
      </c>
      <c r="I22" s="5">
        <f t="shared" si="6"/>
        <v>1572.1766666666665</v>
      </c>
      <c r="J22" s="5">
        <f t="shared" si="6"/>
        <v>1572.1766666666665</v>
      </c>
      <c r="K22" s="5">
        <f t="shared" si="6"/>
        <v>1572.1766666666665</v>
      </c>
      <c r="L22" s="5">
        <f t="shared" si="6"/>
        <v>1572.1766666666665</v>
      </c>
      <c r="M22" s="5">
        <f t="shared" si="6"/>
        <v>1572.1766666666665</v>
      </c>
      <c r="N22" s="5">
        <f t="shared" si="6"/>
        <v>1572.1766666666665</v>
      </c>
      <c r="O22" s="5">
        <f t="shared" si="6"/>
        <v>1572.1766666666665</v>
      </c>
      <c r="P22" s="5">
        <f t="shared" si="6"/>
        <v>1572.1766666666665</v>
      </c>
      <c r="Q22" s="5">
        <f t="shared" si="6"/>
        <v>1572.1766666666665</v>
      </c>
      <c r="R22" s="5">
        <f t="shared" si="6"/>
        <v>2187.878333333333</v>
      </c>
      <c r="S22" s="5">
        <f t="shared" si="6"/>
        <v>2187.878333333333</v>
      </c>
      <c r="T22" s="5">
        <f t="shared" si="6"/>
        <v>2187.878333333333</v>
      </c>
      <c r="U22" s="5">
        <f t="shared" si="6"/>
        <v>2187.878333333333</v>
      </c>
      <c r="V22" s="5">
        <f t="shared" si="6"/>
        <v>2187.878333333333</v>
      </c>
      <c r="W22" s="5">
        <f t="shared" si="6"/>
        <v>2187.878333333333</v>
      </c>
      <c r="X22" s="5">
        <f t="shared" si="6"/>
        <v>2187.878333333333</v>
      </c>
      <c r="Y22" s="5">
        <f>SUM(F22:X22)</f>
        <v>34181.26833333333</v>
      </c>
    </row>
    <row r="23" ht="15.75">
      <c r="E23" s="13">
        <f>SUM(F22:X22)</f>
        <v>34181.26833333333</v>
      </c>
    </row>
    <row r="25" spans="5:24" ht="15.75">
      <c r="E25" s="1" t="s">
        <v>14</v>
      </c>
      <c r="F25" s="1">
        <v>17</v>
      </c>
      <c r="G25" s="1">
        <f aca="true" t="shared" si="7" ref="G25:X25">+F25+1</f>
        <v>18</v>
      </c>
      <c r="H25" s="1">
        <f t="shared" si="7"/>
        <v>19</v>
      </c>
      <c r="I25" s="1">
        <f t="shared" si="7"/>
        <v>20</v>
      </c>
      <c r="J25" s="1">
        <f t="shared" si="7"/>
        <v>21</v>
      </c>
      <c r="K25" s="1">
        <f t="shared" si="7"/>
        <v>22</v>
      </c>
      <c r="L25" s="1">
        <f t="shared" si="7"/>
        <v>23</v>
      </c>
      <c r="M25" s="1">
        <f t="shared" si="7"/>
        <v>24</v>
      </c>
      <c r="N25" s="1">
        <f t="shared" si="7"/>
        <v>25</v>
      </c>
      <c r="O25" s="1">
        <f t="shared" si="7"/>
        <v>26</v>
      </c>
      <c r="P25" s="1">
        <f t="shared" si="7"/>
        <v>27</v>
      </c>
      <c r="Q25" s="1">
        <f t="shared" si="7"/>
        <v>28</v>
      </c>
      <c r="R25" s="1">
        <f t="shared" si="7"/>
        <v>29</v>
      </c>
      <c r="S25" s="1">
        <f t="shared" si="7"/>
        <v>30</v>
      </c>
      <c r="T25" s="1">
        <f t="shared" si="7"/>
        <v>31</v>
      </c>
      <c r="U25" s="1">
        <f t="shared" si="7"/>
        <v>32</v>
      </c>
      <c r="V25" s="1">
        <f t="shared" si="7"/>
        <v>33</v>
      </c>
      <c r="W25" s="1">
        <f t="shared" si="7"/>
        <v>34</v>
      </c>
      <c r="X25" s="1">
        <f t="shared" si="7"/>
        <v>35</v>
      </c>
    </row>
    <row r="26" spans="8:24" ht="15.75">
      <c r="H26" s="7">
        <v>1</v>
      </c>
      <c r="I26" s="7">
        <v>2</v>
      </c>
      <c r="J26" s="7">
        <v>3</v>
      </c>
      <c r="K26" s="7">
        <v>4</v>
      </c>
      <c r="L26" s="7">
        <v>5</v>
      </c>
      <c r="M26" s="7">
        <v>6</v>
      </c>
      <c r="N26" s="7">
        <v>7</v>
      </c>
      <c r="O26" s="7">
        <v>8</v>
      </c>
      <c r="P26" s="7">
        <v>9</v>
      </c>
      <c r="Q26" s="7">
        <v>10</v>
      </c>
      <c r="R26" s="8">
        <v>1</v>
      </c>
      <c r="S26" s="8">
        <v>2</v>
      </c>
      <c r="T26" s="8">
        <v>3</v>
      </c>
      <c r="U26" s="8">
        <v>4</v>
      </c>
      <c r="V26" s="8">
        <v>5</v>
      </c>
      <c r="W26" s="8">
        <v>6</v>
      </c>
      <c r="X26" s="8">
        <v>7</v>
      </c>
    </row>
    <row r="27" spans="5:24" ht="15.75">
      <c r="E27" s="2" t="s">
        <v>15</v>
      </c>
      <c r="F27" s="9">
        <v>2003</v>
      </c>
      <c r="G27" s="9">
        <f aca="true" t="shared" si="8" ref="G27:X27">+F27+1</f>
        <v>2004</v>
      </c>
      <c r="H27" s="9">
        <f t="shared" si="8"/>
        <v>2005</v>
      </c>
      <c r="I27" s="9">
        <f t="shared" si="8"/>
        <v>2006</v>
      </c>
      <c r="J27" s="9">
        <f t="shared" si="8"/>
        <v>2007</v>
      </c>
      <c r="K27" s="9">
        <f t="shared" si="8"/>
        <v>2008</v>
      </c>
      <c r="L27" s="9">
        <f t="shared" si="8"/>
        <v>2009</v>
      </c>
      <c r="M27" s="9">
        <f t="shared" si="8"/>
        <v>2010</v>
      </c>
      <c r="N27" s="9">
        <f t="shared" si="8"/>
        <v>2011</v>
      </c>
      <c r="O27" s="9">
        <f t="shared" si="8"/>
        <v>2012</v>
      </c>
      <c r="P27" s="9">
        <f t="shared" si="8"/>
        <v>2013</v>
      </c>
      <c r="Q27" s="9">
        <f t="shared" si="8"/>
        <v>2014</v>
      </c>
      <c r="R27" s="9">
        <f t="shared" si="8"/>
        <v>2015</v>
      </c>
      <c r="S27" s="9">
        <f t="shared" si="8"/>
        <v>2016</v>
      </c>
      <c r="T27" s="9">
        <f t="shared" si="8"/>
        <v>2017</v>
      </c>
      <c r="U27" s="9">
        <f t="shared" si="8"/>
        <v>2018</v>
      </c>
      <c r="V27" s="9">
        <f t="shared" si="8"/>
        <v>2019</v>
      </c>
      <c r="W27" s="9">
        <f t="shared" si="8"/>
        <v>2020</v>
      </c>
      <c r="X27" s="9">
        <f t="shared" si="8"/>
        <v>2021</v>
      </c>
    </row>
    <row r="28" spans="5:24" ht="15.75">
      <c r="E28" s="2" t="str">
        <f>+E17</f>
        <v>Sergente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5:25" ht="15.75">
      <c r="E29" s="2" t="s">
        <v>16</v>
      </c>
      <c r="F29" s="6">
        <v>0</v>
      </c>
      <c r="G29" s="11">
        <v>0</v>
      </c>
      <c r="H29" s="5">
        <f aca="true" t="shared" si="9" ref="H29:X29">+H18</f>
        <v>1200.1166666666666</v>
      </c>
      <c r="I29" s="5">
        <f t="shared" si="9"/>
        <v>1200.1166666666666</v>
      </c>
      <c r="J29" s="5">
        <f t="shared" si="9"/>
        <v>1200.1166666666666</v>
      </c>
      <c r="K29" s="5">
        <f t="shared" si="9"/>
        <v>1200.1166666666666</v>
      </c>
      <c r="L29" s="5">
        <f t="shared" si="9"/>
        <v>1200.1166666666666</v>
      </c>
      <c r="M29" s="5">
        <f t="shared" si="9"/>
        <v>1200.1166666666666</v>
      </c>
      <c r="N29" s="5">
        <f t="shared" si="9"/>
        <v>1200.1166666666666</v>
      </c>
      <c r="O29" s="5">
        <f t="shared" si="9"/>
        <v>1200.1166666666666</v>
      </c>
      <c r="P29" s="5">
        <f t="shared" si="9"/>
        <v>1200.1166666666666</v>
      </c>
      <c r="Q29" s="5">
        <f t="shared" si="9"/>
        <v>1200.1166666666666</v>
      </c>
      <c r="R29" s="5">
        <f t="shared" si="9"/>
        <v>1670.0883333333334</v>
      </c>
      <c r="S29" s="5">
        <f t="shared" si="9"/>
        <v>1670.0883333333334</v>
      </c>
      <c r="T29" s="5">
        <f t="shared" si="9"/>
        <v>1670.0883333333334</v>
      </c>
      <c r="U29" s="5">
        <f t="shared" si="9"/>
        <v>1670.0883333333334</v>
      </c>
      <c r="V29" s="5">
        <f t="shared" si="9"/>
        <v>1670.0883333333334</v>
      </c>
      <c r="W29" s="5">
        <f t="shared" si="9"/>
        <v>1670.0883333333334</v>
      </c>
      <c r="X29" s="5">
        <f t="shared" si="9"/>
        <v>1670.0883333333334</v>
      </c>
      <c r="Y29" s="5">
        <f>SUM(F29:X29)</f>
        <v>23691.785</v>
      </c>
    </row>
    <row r="30" spans="5:25" ht="15.75">
      <c r="E30" s="12" t="s">
        <v>18</v>
      </c>
      <c r="F30" s="6">
        <v>0</v>
      </c>
      <c r="G30" s="6">
        <v>0</v>
      </c>
      <c r="H30" s="6">
        <f>+$J$10*13</f>
        <v>637.52</v>
      </c>
      <c r="I30" s="6">
        <f aca="true" t="shared" si="10" ref="I30:Q30">+H30</f>
        <v>637.52</v>
      </c>
      <c r="J30" s="6">
        <f t="shared" si="10"/>
        <v>637.52</v>
      </c>
      <c r="K30" s="6">
        <f t="shared" si="10"/>
        <v>637.52</v>
      </c>
      <c r="L30" s="6">
        <f t="shared" si="10"/>
        <v>637.52</v>
      </c>
      <c r="M30" s="6">
        <f t="shared" si="10"/>
        <v>637.52</v>
      </c>
      <c r="N30" s="6">
        <f t="shared" si="10"/>
        <v>637.52</v>
      </c>
      <c r="O30" s="6">
        <f t="shared" si="10"/>
        <v>637.52</v>
      </c>
      <c r="P30" s="6">
        <f t="shared" si="10"/>
        <v>637.52</v>
      </c>
      <c r="Q30" s="6">
        <f t="shared" si="10"/>
        <v>637.52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5">
        <f>SUM(F30:X30)</f>
        <v>6375.200000000001</v>
      </c>
    </row>
    <row r="31" spans="5:25" ht="15.75">
      <c r="E31" s="12" t="s">
        <v>19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5">
        <f>+$K$10*13</f>
        <v>887.1199999999999</v>
      </c>
      <c r="S31" s="5">
        <f aca="true" t="shared" si="11" ref="S31:X31">+R31</f>
        <v>887.1199999999999</v>
      </c>
      <c r="T31" s="5">
        <f t="shared" si="11"/>
        <v>887.1199999999999</v>
      </c>
      <c r="U31" s="5">
        <f t="shared" si="11"/>
        <v>887.1199999999999</v>
      </c>
      <c r="V31" s="5">
        <f t="shared" si="11"/>
        <v>887.1199999999999</v>
      </c>
      <c r="W31" s="5">
        <f t="shared" si="11"/>
        <v>887.1199999999999</v>
      </c>
      <c r="X31" s="5">
        <f t="shared" si="11"/>
        <v>887.1199999999999</v>
      </c>
      <c r="Y31" s="5">
        <f>SUM(F31:X31)</f>
        <v>6209.839999999999</v>
      </c>
    </row>
    <row r="32" spans="5:25" ht="15.75">
      <c r="E32" s="2" t="s">
        <v>20</v>
      </c>
      <c r="F32" s="5">
        <f aca="true" t="shared" si="12" ref="F32:X32">SUM(F29:F31)</f>
        <v>0</v>
      </c>
      <c r="G32" s="5">
        <f t="shared" si="12"/>
        <v>0</v>
      </c>
      <c r="H32" s="5">
        <f t="shared" si="12"/>
        <v>1837.6366666666665</v>
      </c>
      <c r="I32" s="5">
        <f t="shared" si="12"/>
        <v>1837.6366666666665</v>
      </c>
      <c r="J32" s="5">
        <f t="shared" si="12"/>
        <v>1837.6366666666665</v>
      </c>
      <c r="K32" s="5">
        <f t="shared" si="12"/>
        <v>1837.6366666666665</v>
      </c>
      <c r="L32" s="5">
        <f t="shared" si="12"/>
        <v>1837.6366666666665</v>
      </c>
      <c r="M32" s="5">
        <f t="shared" si="12"/>
        <v>1837.6366666666665</v>
      </c>
      <c r="N32" s="5">
        <f t="shared" si="12"/>
        <v>1837.6366666666665</v>
      </c>
      <c r="O32" s="5">
        <f t="shared" si="12"/>
        <v>1837.6366666666665</v>
      </c>
      <c r="P32" s="5">
        <f t="shared" si="12"/>
        <v>1837.6366666666665</v>
      </c>
      <c r="Q32" s="5">
        <f t="shared" si="12"/>
        <v>1837.6366666666665</v>
      </c>
      <c r="R32" s="5">
        <f t="shared" si="12"/>
        <v>2557.208333333333</v>
      </c>
      <c r="S32" s="5">
        <f t="shared" si="12"/>
        <v>2557.208333333333</v>
      </c>
      <c r="T32" s="5">
        <f t="shared" si="12"/>
        <v>2557.208333333333</v>
      </c>
      <c r="U32" s="5">
        <f t="shared" si="12"/>
        <v>2557.208333333333</v>
      </c>
      <c r="V32" s="5">
        <f t="shared" si="12"/>
        <v>2557.208333333333</v>
      </c>
      <c r="W32" s="5">
        <f t="shared" si="12"/>
        <v>2557.208333333333</v>
      </c>
      <c r="X32" s="5">
        <f t="shared" si="12"/>
        <v>2557.208333333333</v>
      </c>
      <c r="Y32" s="5">
        <f>SUM(F32:X32)</f>
        <v>36276.825</v>
      </c>
    </row>
    <row r="33" spans="5:6" ht="15.75">
      <c r="E33" s="13">
        <f>SUM(F32:X32)</f>
        <v>36276.825</v>
      </c>
      <c r="F33" s="5"/>
    </row>
    <row r="34" ht="15.75">
      <c r="E34" s="5"/>
    </row>
    <row r="35" spans="5:24" ht="15.75">
      <c r="E35" s="1" t="s">
        <v>14</v>
      </c>
      <c r="F35" s="1">
        <v>17</v>
      </c>
      <c r="G35" s="1">
        <f aca="true" t="shared" si="13" ref="G35:X35">+F35+1</f>
        <v>18</v>
      </c>
      <c r="H35" s="1">
        <f t="shared" si="13"/>
        <v>19</v>
      </c>
      <c r="I35" s="1">
        <f t="shared" si="13"/>
        <v>20</v>
      </c>
      <c r="J35" s="1">
        <f t="shared" si="13"/>
        <v>21</v>
      </c>
      <c r="K35" s="1">
        <f t="shared" si="13"/>
        <v>22</v>
      </c>
      <c r="L35" s="1">
        <f t="shared" si="13"/>
        <v>23</v>
      </c>
      <c r="M35" s="1">
        <f t="shared" si="13"/>
        <v>24</v>
      </c>
      <c r="N35" s="1">
        <f t="shared" si="13"/>
        <v>25</v>
      </c>
      <c r="O35" s="1">
        <f t="shared" si="13"/>
        <v>26</v>
      </c>
      <c r="P35" s="1">
        <f t="shared" si="13"/>
        <v>27</v>
      </c>
      <c r="Q35" s="1">
        <f t="shared" si="13"/>
        <v>28</v>
      </c>
      <c r="R35" s="1">
        <f t="shared" si="13"/>
        <v>29</v>
      </c>
      <c r="S35" s="1">
        <f t="shared" si="13"/>
        <v>30</v>
      </c>
      <c r="T35" s="1">
        <f t="shared" si="13"/>
        <v>31</v>
      </c>
      <c r="U35" s="1">
        <f t="shared" si="13"/>
        <v>32</v>
      </c>
      <c r="V35" s="1">
        <f t="shared" si="13"/>
        <v>33</v>
      </c>
      <c r="W35" s="1">
        <f t="shared" si="13"/>
        <v>34</v>
      </c>
      <c r="X35" s="1">
        <f t="shared" si="13"/>
        <v>35</v>
      </c>
    </row>
    <row r="36" spans="6:24" ht="15.75">
      <c r="F36" s="7">
        <v>1</v>
      </c>
      <c r="G36" s="7">
        <v>2</v>
      </c>
      <c r="H36" s="7">
        <v>3</v>
      </c>
      <c r="I36" s="7">
        <v>4</v>
      </c>
      <c r="J36" s="7">
        <v>5</v>
      </c>
      <c r="K36" s="7">
        <v>6</v>
      </c>
      <c r="L36" s="7">
        <v>7</v>
      </c>
      <c r="M36" s="7">
        <v>8</v>
      </c>
      <c r="N36" s="7">
        <v>9</v>
      </c>
      <c r="O36" s="7">
        <v>10</v>
      </c>
      <c r="P36" s="8">
        <v>1</v>
      </c>
      <c r="Q36" s="8">
        <v>2</v>
      </c>
      <c r="R36" s="8">
        <v>3</v>
      </c>
      <c r="S36" s="8">
        <v>4</v>
      </c>
      <c r="T36" s="8">
        <v>5</v>
      </c>
      <c r="U36" s="8">
        <v>6</v>
      </c>
      <c r="V36" s="14">
        <v>1</v>
      </c>
      <c r="W36" s="14">
        <v>2</v>
      </c>
      <c r="X36" s="14">
        <v>3</v>
      </c>
    </row>
    <row r="37" spans="5:24" ht="15.75">
      <c r="E37" s="2" t="s">
        <v>15</v>
      </c>
      <c r="F37" s="9">
        <v>2003</v>
      </c>
      <c r="G37" s="9">
        <f aca="true" t="shared" si="14" ref="G37:X37">+F37+1</f>
        <v>2004</v>
      </c>
      <c r="H37" s="9">
        <f t="shared" si="14"/>
        <v>2005</v>
      </c>
      <c r="I37" s="9">
        <f t="shared" si="14"/>
        <v>2006</v>
      </c>
      <c r="J37" s="9">
        <f t="shared" si="14"/>
        <v>2007</v>
      </c>
      <c r="K37" s="9">
        <f t="shared" si="14"/>
        <v>2008</v>
      </c>
      <c r="L37" s="9">
        <f t="shared" si="14"/>
        <v>2009</v>
      </c>
      <c r="M37" s="9">
        <f t="shared" si="14"/>
        <v>2010</v>
      </c>
      <c r="N37" s="9">
        <f t="shared" si="14"/>
        <v>2011</v>
      </c>
      <c r="O37" s="9">
        <f t="shared" si="14"/>
        <v>2012</v>
      </c>
      <c r="P37" s="9">
        <f t="shared" si="14"/>
        <v>2013</v>
      </c>
      <c r="Q37" s="9">
        <f t="shared" si="14"/>
        <v>2014</v>
      </c>
      <c r="R37" s="9">
        <f t="shared" si="14"/>
        <v>2015</v>
      </c>
      <c r="S37" s="9">
        <f t="shared" si="14"/>
        <v>2016</v>
      </c>
      <c r="T37" s="9">
        <f t="shared" si="14"/>
        <v>2017</v>
      </c>
      <c r="U37" s="9">
        <f t="shared" si="14"/>
        <v>2018</v>
      </c>
      <c r="V37" s="9">
        <f t="shared" si="14"/>
        <v>2019</v>
      </c>
      <c r="W37" s="9">
        <f t="shared" si="14"/>
        <v>2020</v>
      </c>
      <c r="X37" s="9">
        <f t="shared" si="14"/>
        <v>2021</v>
      </c>
    </row>
    <row r="38" spans="5:24" ht="15.75">
      <c r="E38" s="2" t="str">
        <f>+E28</f>
        <v>Sergente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5:25" ht="15.75">
      <c r="E39" s="2" t="s">
        <v>16</v>
      </c>
      <c r="F39" s="6">
        <v>0</v>
      </c>
      <c r="G39" s="11">
        <v>0</v>
      </c>
      <c r="H39" s="5">
        <f aca="true" t="shared" si="15" ref="H39:X39">+H29</f>
        <v>1200.1166666666666</v>
      </c>
      <c r="I39" s="5">
        <f t="shared" si="15"/>
        <v>1200.1166666666666</v>
      </c>
      <c r="J39" s="5">
        <f t="shared" si="15"/>
        <v>1200.1166666666666</v>
      </c>
      <c r="K39" s="5">
        <f t="shared" si="15"/>
        <v>1200.1166666666666</v>
      </c>
      <c r="L39" s="5">
        <f t="shared" si="15"/>
        <v>1200.1166666666666</v>
      </c>
      <c r="M39" s="5">
        <f t="shared" si="15"/>
        <v>1200.1166666666666</v>
      </c>
      <c r="N39" s="5">
        <f t="shared" si="15"/>
        <v>1200.1166666666666</v>
      </c>
      <c r="O39" s="5">
        <f t="shared" si="15"/>
        <v>1200.1166666666666</v>
      </c>
      <c r="P39" s="5">
        <f t="shared" si="15"/>
        <v>1200.1166666666666</v>
      </c>
      <c r="Q39" s="5">
        <f t="shared" si="15"/>
        <v>1200.1166666666666</v>
      </c>
      <c r="R39" s="5">
        <f t="shared" si="15"/>
        <v>1670.0883333333334</v>
      </c>
      <c r="S39" s="5">
        <f t="shared" si="15"/>
        <v>1670.0883333333334</v>
      </c>
      <c r="T39" s="5">
        <f t="shared" si="15"/>
        <v>1670.0883333333334</v>
      </c>
      <c r="U39" s="5">
        <f t="shared" si="15"/>
        <v>1670.0883333333334</v>
      </c>
      <c r="V39" s="5">
        <f t="shared" si="15"/>
        <v>1670.0883333333334</v>
      </c>
      <c r="W39" s="5">
        <f t="shared" si="15"/>
        <v>1670.0883333333334</v>
      </c>
      <c r="X39" s="5">
        <f t="shared" si="15"/>
        <v>1670.0883333333334</v>
      </c>
      <c r="Y39" s="5">
        <f aca="true" t="shared" si="16" ref="Y39:Y45">SUM(F39:X39)</f>
        <v>23691.785</v>
      </c>
    </row>
    <row r="40" spans="5:25" ht="15.75">
      <c r="E40" s="12" t="s">
        <v>17</v>
      </c>
      <c r="F40" s="5">
        <f>+H39</f>
        <v>1200.1166666666666</v>
      </c>
      <c r="G40" s="5">
        <f>+F40</f>
        <v>1200.1166666666666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5">
        <f t="shared" si="16"/>
        <v>2400.233333333333</v>
      </c>
    </row>
    <row r="41" spans="5:25" ht="15.75">
      <c r="E41" s="12" t="s">
        <v>18</v>
      </c>
      <c r="F41" s="6">
        <f>+$N$11*13</f>
        <v>242.32</v>
      </c>
      <c r="G41" s="6">
        <f>+F41</f>
        <v>242.32</v>
      </c>
      <c r="H41" s="6">
        <f aca="true" t="shared" si="17" ref="H41:O41">+G41</f>
        <v>242.32</v>
      </c>
      <c r="I41" s="6">
        <f t="shared" si="17"/>
        <v>242.32</v>
      </c>
      <c r="J41" s="6">
        <f t="shared" si="17"/>
        <v>242.32</v>
      </c>
      <c r="K41" s="6">
        <f t="shared" si="17"/>
        <v>242.32</v>
      </c>
      <c r="L41" s="6">
        <f t="shared" si="17"/>
        <v>242.32</v>
      </c>
      <c r="M41" s="6">
        <f t="shared" si="17"/>
        <v>242.32</v>
      </c>
      <c r="N41" s="6">
        <f t="shared" si="17"/>
        <v>242.32</v>
      </c>
      <c r="O41" s="6">
        <f t="shared" si="17"/>
        <v>242.32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5">
        <f t="shared" si="16"/>
        <v>2423.2</v>
      </c>
    </row>
    <row r="42" spans="5:25" ht="15.75">
      <c r="E42" s="12" t="s">
        <v>21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5">
        <f>+R39-P39</f>
        <v>469.9716666666668</v>
      </c>
      <c r="Q42" s="5">
        <f>+P42</f>
        <v>469.9716666666668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5">
        <f t="shared" si="16"/>
        <v>939.9433333333336</v>
      </c>
    </row>
    <row r="43" spans="5:25" ht="15.75">
      <c r="E43" s="12" t="s">
        <v>19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5">
        <f>+Q43</f>
        <v>301.34</v>
      </c>
      <c r="Q43" s="5">
        <f>+R43</f>
        <v>301.34</v>
      </c>
      <c r="R43" s="5">
        <f>+$P$11*13</f>
        <v>301.34</v>
      </c>
      <c r="S43" s="5">
        <f aca="true" t="shared" si="18" ref="S43:X43">+R43</f>
        <v>301.34</v>
      </c>
      <c r="T43" s="5">
        <f t="shared" si="18"/>
        <v>301.34</v>
      </c>
      <c r="U43" s="5">
        <f t="shared" si="18"/>
        <v>301.34</v>
      </c>
      <c r="V43" s="5">
        <f t="shared" si="18"/>
        <v>301.34</v>
      </c>
      <c r="W43" s="5">
        <f t="shared" si="18"/>
        <v>301.34</v>
      </c>
      <c r="X43" s="5">
        <f t="shared" si="18"/>
        <v>301.34</v>
      </c>
      <c r="Y43" s="5">
        <f t="shared" si="16"/>
        <v>2712.06</v>
      </c>
    </row>
    <row r="44" spans="5:25" ht="15.75">
      <c r="E44" s="12" t="s">
        <v>22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5">
        <f>+$Q$11*13</f>
        <v>293.93</v>
      </c>
      <c r="W44" s="5">
        <f>+V44</f>
        <v>293.93</v>
      </c>
      <c r="X44" s="5">
        <f>+W44</f>
        <v>293.93</v>
      </c>
      <c r="Y44" s="5">
        <f t="shared" si="16"/>
        <v>881.79</v>
      </c>
    </row>
    <row r="45" spans="5:25" ht="15.75">
      <c r="E45" s="2" t="s">
        <v>20</v>
      </c>
      <c r="F45" s="5">
        <f aca="true" t="shared" si="19" ref="F45:X45">SUM(F39:F44)</f>
        <v>1442.4366666666665</v>
      </c>
      <c r="G45" s="5">
        <f t="shared" si="19"/>
        <v>1442.4366666666665</v>
      </c>
      <c r="H45" s="5">
        <f t="shared" si="19"/>
        <v>1442.4366666666665</v>
      </c>
      <c r="I45" s="5">
        <f t="shared" si="19"/>
        <v>1442.4366666666665</v>
      </c>
      <c r="J45" s="5">
        <f t="shared" si="19"/>
        <v>1442.4366666666665</v>
      </c>
      <c r="K45" s="5">
        <f t="shared" si="19"/>
        <v>1442.4366666666665</v>
      </c>
      <c r="L45" s="5">
        <f t="shared" si="19"/>
        <v>1442.4366666666665</v>
      </c>
      <c r="M45" s="5">
        <f t="shared" si="19"/>
        <v>1442.4366666666665</v>
      </c>
      <c r="N45" s="5">
        <f t="shared" si="19"/>
        <v>1442.4366666666665</v>
      </c>
      <c r="O45" s="5">
        <f t="shared" si="19"/>
        <v>1442.4366666666665</v>
      </c>
      <c r="P45" s="5">
        <f t="shared" si="19"/>
        <v>1971.4283333333333</v>
      </c>
      <c r="Q45" s="5">
        <f t="shared" si="19"/>
        <v>1971.4283333333333</v>
      </c>
      <c r="R45" s="5">
        <f t="shared" si="19"/>
        <v>1971.4283333333333</v>
      </c>
      <c r="S45" s="5">
        <f t="shared" si="19"/>
        <v>1971.4283333333333</v>
      </c>
      <c r="T45" s="5">
        <f t="shared" si="19"/>
        <v>1971.4283333333333</v>
      </c>
      <c r="U45" s="5">
        <f t="shared" si="19"/>
        <v>1971.4283333333333</v>
      </c>
      <c r="V45" s="5">
        <f t="shared" si="19"/>
        <v>2265.358333333333</v>
      </c>
      <c r="W45" s="5">
        <f t="shared" si="19"/>
        <v>2265.358333333333</v>
      </c>
      <c r="X45" s="5">
        <f t="shared" si="19"/>
        <v>2265.358333333333</v>
      </c>
      <c r="Y45" s="5">
        <f t="shared" si="16"/>
        <v>33049.011666666665</v>
      </c>
    </row>
    <row r="46" ht="15.75">
      <c r="E46" s="13">
        <f>SUM(F45:X45)</f>
        <v>33049.011666666665</v>
      </c>
    </row>
    <row r="47" ht="15.75">
      <c r="E47" s="5"/>
    </row>
    <row r="48" ht="15.75">
      <c r="E48" s="5"/>
    </row>
    <row r="49" ht="15.75">
      <c r="E49" s="5"/>
    </row>
    <row r="50" ht="15.75">
      <c r="E50" s="5"/>
    </row>
    <row r="51" ht="15.75">
      <c r="E51" s="5"/>
    </row>
    <row r="52" ht="15.75">
      <c r="E52" s="5"/>
    </row>
    <row r="53" ht="15.75">
      <c r="E53" s="5"/>
    </row>
    <row r="54" ht="15.75">
      <c r="E54" s="5"/>
    </row>
    <row r="55" ht="15.75">
      <c r="E55" s="5"/>
    </row>
    <row r="56" ht="15.75">
      <c r="E56" s="5"/>
    </row>
    <row r="57" ht="15.75">
      <c r="E57" s="5"/>
    </row>
    <row r="58" ht="15.75">
      <c r="E58" s="5"/>
    </row>
    <row r="59" ht="15.75">
      <c r="E59" s="5"/>
    </row>
    <row r="60" ht="15.75">
      <c r="E60" s="5"/>
    </row>
    <row r="61" ht="15.75">
      <c r="E61" s="5"/>
    </row>
    <row r="62" ht="15.75">
      <c r="E62" s="5"/>
    </row>
    <row r="63" ht="15.75">
      <c r="E63" s="5"/>
    </row>
    <row r="64" ht="15.75">
      <c r="E64" s="5"/>
    </row>
    <row r="65" ht="15.75">
      <c r="E65" s="5"/>
    </row>
    <row r="66" ht="15.75">
      <c r="E66" s="5"/>
    </row>
    <row r="67" ht="15.75">
      <c r="E67" s="5"/>
    </row>
    <row r="68" ht="15.75">
      <c r="E68" s="5"/>
    </row>
    <row r="69" ht="15.75">
      <c r="E69" s="5"/>
    </row>
    <row r="70" ht="15.75">
      <c r="Y70" s="6"/>
    </row>
    <row r="71" ht="15.75">
      <c r="Y71" s="6"/>
    </row>
    <row r="72" ht="15.75">
      <c r="Y72" s="6"/>
    </row>
    <row r="73" ht="15.75">
      <c r="Y73" s="6"/>
    </row>
    <row r="74" ht="15.75">
      <c r="Y74" s="6"/>
    </row>
    <row r="75" ht="15.75">
      <c r="Y75" s="6"/>
    </row>
    <row r="76" ht="15.75">
      <c r="Y76" s="6"/>
    </row>
    <row r="77" ht="15.75">
      <c r="Y77" s="6"/>
    </row>
    <row r="78" ht="15.75">
      <c r="Y78" s="6"/>
    </row>
    <row r="79" ht="15.75">
      <c r="Y79" s="6"/>
    </row>
    <row r="80" ht="15.75">
      <c r="Y80" s="6"/>
    </row>
    <row r="81" ht="15.75">
      <c r="Y81" s="6"/>
    </row>
    <row r="82" ht="15.75">
      <c r="Y82" s="6"/>
    </row>
    <row r="83" ht="15.75">
      <c r="Y83" s="6"/>
    </row>
    <row r="84" ht="15.75">
      <c r="Y84" s="6"/>
    </row>
    <row r="85" ht="15.75">
      <c r="Y85" s="6"/>
    </row>
    <row r="86" ht="15.75">
      <c r="Y86" s="6"/>
    </row>
    <row r="87" ht="15.75">
      <c r="Y87" s="6"/>
    </row>
    <row r="88" ht="15.75">
      <c r="Y88" s="6"/>
    </row>
    <row r="89" ht="15.75">
      <c r="Y89" s="6"/>
    </row>
    <row r="90" ht="15.75">
      <c r="Y90" s="6"/>
    </row>
    <row r="91" ht="15.75">
      <c r="Y91" s="6"/>
    </row>
    <row r="92" ht="15.75">
      <c r="Y92" s="6"/>
    </row>
    <row r="93" ht="15.75">
      <c r="Y93" s="6"/>
    </row>
    <row r="94" ht="15.75">
      <c r="Y94" s="6"/>
    </row>
    <row r="95" ht="15.75">
      <c r="Y95" s="6"/>
    </row>
    <row r="96" ht="15.75">
      <c r="Y96" s="6"/>
    </row>
    <row r="97" ht="15.75">
      <c r="Y97" s="6"/>
    </row>
    <row r="98" ht="15.75">
      <c r="Y98" s="6"/>
    </row>
    <row r="99" ht="15.75">
      <c r="Y99" s="6"/>
    </row>
    <row r="100" ht="15.75">
      <c r="Y100" s="6"/>
    </row>
    <row r="101" ht="15.75">
      <c r="Y101" s="6"/>
    </row>
    <row r="102" ht="15.75">
      <c r="Y102" s="6"/>
    </row>
    <row r="103" ht="15.75">
      <c r="Y103" s="6"/>
    </row>
    <row r="104" ht="15.75">
      <c r="Y104" s="6"/>
    </row>
    <row r="105" ht="15.75">
      <c r="Y105" s="6"/>
    </row>
    <row r="106" ht="15.75">
      <c r="Y106" s="6"/>
    </row>
    <row r="107" ht="15.75">
      <c r="Y107" s="6"/>
    </row>
    <row r="108" ht="15.75">
      <c r="Y108" s="6"/>
    </row>
    <row r="109" ht="15.75">
      <c r="Y109" s="6"/>
    </row>
    <row r="110" ht="15.75">
      <c r="Y110" s="6"/>
    </row>
    <row r="111" ht="15.75">
      <c r="Y111" s="6"/>
    </row>
    <row r="112" ht="15.75">
      <c r="Y112" s="6"/>
    </row>
    <row r="113" ht="15.75">
      <c r="Y113" s="6"/>
    </row>
    <row r="114" ht="15.75">
      <c r="Y114" s="6"/>
    </row>
    <row r="115" ht="15.75">
      <c r="Y115" s="6"/>
    </row>
    <row r="116" ht="15.75">
      <c r="Y116" s="6"/>
    </row>
    <row r="117" ht="15.75">
      <c r="Y117" s="6"/>
    </row>
    <row r="118" ht="15.75">
      <c r="Y118" s="6"/>
    </row>
    <row r="119" ht="15.75">
      <c r="Y119" s="6"/>
    </row>
    <row r="120" ht="15.75">
      <c r="Y120" s="6"/>
    </row>
    <row r="121" ht="15.75">
      <c r="Y121" s="6"/>
    </row>
    <row r="122" ht="15.75">
      <c r="Y122" s="6"/>
    </row>
    <row r="123" ht="15.75">
      <c r="Y123" s="6"/>
    </row>
    <row r="124" ht="15.75">
      <c r="Y124" s="6"/>
    </row>
    <row r="125" ht="15.75">
      <c r="Y125" s="6"/>
    </row>
    <row r="126" ht="15.75">
      <c r="Y126" s="6"/>
    </row>
    <row r="127" ht="15.75">
      <c r="Y127" s="6"/>
    </row>
    <row r="128" ht="15.75">
      <c r="Y128" s="6"/>
    </row>
    <row r="129" ht="15.75">
      <c r="Y129" s="6"/>
    </row>
    <row r="130" ht="15.75">
      <c r="Y130" s="6"/>
    </row>
    <row r="131" ht="15.75">
      <c r="Y131" s="6"/>
    </row>
    <row r="132" ht="15.75">
      <c r="Y132" s="6"/>
    </row>
  </sheetData>
  <mergeCells count="4">
    <mergeCell ref="B5:C5"/>
    <mergeCell ref="F5:H5"/>
    <mergeCell ref="J5:K5"/>
    <mergeCell ref="M5:Q5"/>
  </mergeCells>
  <printOptions/>
  <pageMargins left="0.53" right="0.47" top="1" bottom="1" header="0.5" footer="0.5"/>
  <pageSetup fitToHeight="1" fitToWidth="1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Z132"/>
  <sheetViews>
    <sheetView workbookViewId="0" topLeftCell="E32">
      <selection activeCell="E32" sqref="E32"/>
    </sheetView>
  </sheetViews>
  <sheetFormatPr defaultColWidth="9.140625" defaultRowHeight="12.75"/>
  <cols>
    <col min="1" max="3" width="9.140625" style="6" customWidth="1"/>
    <col min="4" max="4" width="3.421875" style="6" customWidth="1"/>
    <col min="5" max="5" width="19.7109375" style="6" customWidth="1"/>
    <col min="6" max="7" width="10.140625" style="6" bestFit="1" customWidth="1"/>
    <col min="8" max="24" width="9.140625" style="6" customWidth="1"/>
    <col min="25" max="25" width="15.00390625" style="5" customWidth="1"/>
    <col min="26" max="16384" width="9.140625" style="6" customWidth="1"/>
  </cols>
  <sheetData>
    <row r="5" spans="2:25" s="2" customFormat="1" ht="15.75">
      <c r="B5" s="53" t="s">
        <v>0</v>
      </c>
      <c r="C5" s="53"/>
      <c r="F5" s="53" t="s">
        <v>1</v>
      </c>
      <c r="G5" s="53"/>
      <c r="H5" s="53"/>
      <c r="J5" s="53" t="s">
        <v>2</v>
      </c>
      <c r="K5" s="53"/>
      <c r="M5" s="53" t="s">
        <v>3</v>
      </c>
      <c r="N5" s="53"/>
      <c r="O5" s="53"/>
      <c r="P5" s="53"/>
      <c r="Q5" s="53"/>
      <c r="Y5" s="3"/>
    </row>
    <row r="6" spans="2:25" s="1" customFormat="1" ht="15.75">
      <c r="B6" s="1" t="s">
        <v>4</v>
      </c>
      <c r="C6" s="1" t="s">
        <v>5</v>
      </c>
      <c r="F6" s="1" t="s">
        <v>6</v>
      </c>
      <c r="G6" s="1" t="s">
        <v>4</v>
      </c>
      <c r="H6" s="1" t="s">
        <v>5</v>
      </c>
      <c r="J6" s="1" t="s">
        <v>4</v>
      </c>
      <c r="K6" s="1" t="s">
        <v>5</v>
      </c>
      <c r="M6" s="1" t="s">
        <v>6</v>
      </c>
      <c r="N6" s="1" t="s">
        <v>4</v>
      </c>
      <c r="O6" s="1" t="s">
        <v>7</v>
      </c>
      <c r="P6" s="1" t="s">
        <v>5</v>
      </c>
      <c r="Q6" s="1" t="s">
        <v>8</v>
      </c>
      <c r="Y6" s="4"/>
    </row>
    <row r="7" spans="1:17" ht="15.75">
      <c r="A7" s="5">
        <f>+C7-B7</f>
        <v>921.8699999999999</v>
      </c>
      <c r="B7" s="5">
        <f>+'[1]Assegno Funzionale 19 anni'!J14</f>
        <v>1704.31</v>
      </c>
      <c r="C7" s="5">
        <f>+'[1]Assegno Funzionale 29 anni'!J14</f>
        <v>2626.18</v>
      </c>
      <c r="D7" s="5"/>
      <c r="E7" s="2" t="s">
        <v>9</v>
      </c>
      <c r="F7" s="6">
        <v>186.05</v>
      </c>
      <c r="G7" s="6">
        <v>44.03</v>
      </c>
      <c r="H7" s="6">
        <v>67.84</v>
      </c>
      <c r="J7" s="5">
        <v>75.44</v>
      </c>
      <c r="K7" s="5">
        <v>116.25</v>
      </c>
      <c r="M7" s="5">
        <v>177.69</v>
      </c>
      <c r="N7" s="5">
        <v>35.66</v>
      </c>
      <c r="O7" s="5">
        <v>96.11</v>
      </c>
      <c r="P7" s="5">
        <v>54.95</v>
      </c>
      <c r="Q7" s="5">
        <v>96.11</v>
      </c>
    </row>
    <row r="8" spans="1:17" ht="15.75">
      <c r="A8" s="5">
        <f>+C8-B8</f>
        <v>325.3699999999999</v>
      </c>
      <c r="B8" s="5">
        <f>+'[1]Assegno Funzionale 19 anni'!J13</f>
        <v>1324.71</v>
      </c>
      <c r="C8" s="5">
        <f>+'[1]Assegno Funzionale 29 anni'!J13</f>
        <v>1650.08</v>
      </c>
      <c r="D8" s="5"/>
      <c r="E8" s="2" t="s">
        <v>10</v>
      </c>
      <c r="F8" s="6">
        <v>144.61</v>
      </c>
      <c r="G8" s="6">
        <v>34.22</v>
      </c>
      <c r="H8" s="6">
        <v>42.63</v>
      </c>
      <c r="J8" s="5">
        <v>58.64</v>
      </c>
      <c r="K8" s="5">
        <v>73.04</v>
      </c>
      <c r="M8" s="5">
        <v>138.11</v>
      </c>
      <c r="N8" s="5">
        <v>27.72</v>
      </c>
      <c r="O8" s="5">
        <v>33.92</v>
      </c>
      <c r="P8" s="5">
        <v>34.53</v>
      </c>
      <c r="Q8" s="5">
        <v>46.04</v>
      </c>
    </row>
    <row r="9" spans="1:17" ht="15.75">
      <c r="A9" s="5">
        <f>+C9-B9</f>
        <v>441.56999999999994</v>
      </c>
      <c r="B9" s="5">
        <f>+'[1]Assegno Funzionale 19 anni'!J12</f>
        <v>1125.88</v>
      </c>
      <c r="C9" s="5">
        <f>+'[1]Assegno Funzionale 29 anni'!J12</f>
        <v>1567.45</v>
      </c>
      <c r="D9" s="5"/>
      <c r="E9" s="2" t="s">
        <v>11</v>
      </c>
      <c r="F9" s="6">
        <v>122.91</v>
      </c>
      <c r="G9" s="6">
        <v>29.09</v>
      </c>
      <c r="H9" s="6">
        <v>40.49</v>
      </c>
      <c r="J9" s="5">
        <v>49.84</v>
      </c>
      <c r="K9" s="5">
        <v>69.39</v>
      </c>
      <c r="M9" s="5">
        <v>117.38</v>
      </c>
      <c r="N9" s="5">
        <v>23.56</v>
      </c>
      <c r="O9" s="5">
        <v>46.04</v>
      </c>
      <c r="P9" s="5">
        <v>32.8</v>
      </c>
      <c r="Q9" s="5">
        <v>46.04</v>
      </c>
    </row>
    <row r="10" spans="1:17" ht="15.75">
      <c r="A10" s="5">
        <f>+C10-B10</f>
        <v>433.81999999999994</v>
      </c>
      <c r="B10" s="5">
        <f>+'[1]Assegno Funzionale 19 anni'!J11</f>
        <v>1107.8</v>
      </c>
      <c r="C10" s="5">
        <f>+'[1]Assegno Funzionale 29 anni'!J11</f>
        <v>1541.62</v>
      </c>
      <c r="D10" s="5"/>
      <c r="E10" s="2" t="s">
        <v>12</v>
      </c>
      <c r="F10" s="6">
        <v>120.94</v>
      </c>
      <c r="G10" s="6">
        <v>28.62</v>
      </c>
      <c r="H10" s="6">
        <v>39.83</v>
      </c>
      <c r="J10" s="5">
        <v>49.04</v>
      </c>
      <c r="K10" s="5">
        <v>68.24</v>
      </c>
      <c r="M10" s="5">
        <v>115.5</v>
      </c>
      <c r="N10" s="5">
        <v>23.18</v>
      </c>
      <c r="O10" s="5">
        <v>45.43</v>
      </c>
      <c r="P10" s="5">
        <v>32.26</v>
      </c>
      <c r="Q10" s="5">
        <v>45.23</v>
      </c>
    </row>
    <row r="11" spans="1:17" ht="15.75">
      <c r="A11" s="5">
        <f>+C11-B11</f>
        <v>216.90999999999997</v>
      </c>
      <c r="B11" s="5">
        <f>+'[1]Assegno Funzionale 19 anni'!J10</f>
        <v>890.89</v>
      </c>
      <c r="C11" s="5">
        <f>+'[1]Assegno Funzionale 29 anni'!J10</f>
        <v>1107.8</v>
      </c>
      <c r="D11" s="5"/>
      <c r="E11" s="2" t="s">
        <v>13</v>
      </c>
      <c r="F11" s="6">
        <v>97.26</v>
      </c>
      <c r="G11" s="6">
        <v>23.02</v>
      </c>
      <c r="H11" s="6">
        <v>28.62</v>
      </c>
      <c r="J11" s="5">
        <v>39.44</v>
      </c>
      <c r="K11" s="5">
        <v>49.04</v>
      </c>
      <c r="M11" s="5">
        <v>92.88</v>
      </c>
      <c r="N11" s="5">
        <v>18.64</v>
      </c>
      <c r="O11" s="5">
        <v>22.61</v>
      </c>
      <c r="P11" s="5">
        <v>23.18</v>
      </c>
      <c r="Q11" s="5">
        <v>22.61</v>
      </c>
    </row>
    <row r="13" spans="1:3" ht="15.75">
      <c r="A13" s="2"/>
      <c r="B13" s="5"/>
      <c r="C13" s="5"/>
    </row>
    <row r="14" spans="1:25" s="1" customFormat="1" ht="15.75">
      <c r="A14" s="2"/>
      <c r="B14" s="5">
        <f>+B11/13</f>
        <v>68.53</v>
      </c>
      <c r="C14" s="5">
        <f>+C11/13</f>
        <v>85.21538461538461</v>
      </c>
      <c r="E14" s="1" t="s">
        <v>14</v>
      </c>
      <c r="F14" s="1">
        <v>17</v>
      </c>
      <c r="G14" s="1">
        <f aca="true" t="shared" si="0" ref="G14:X14">+F14+1</f>
        <v>18</v>
      </c>
      <c r="H14" s="1">
        <f t="shared" si="0"/>
        <v>19</v>
      </c>
      <c r="I14" s="1">
        <f t="shared" si="0"/>
        <v>20</v>
      </c>
      <c r="J14" s="1">
        <f t="shared" si="0"/>
        <v>21</v>
      </c>
      <c r="K14" s="1">
        <f t="shared" si="0"/>
        <v>22</v>
      </c>
      <c r="L14" s="1">
        <f t="shared" si="0"/>
        <v>23</v>
      </c>
      <c r="M14" s="1">
        <f t="shared" si="0"/>
        <v>24</v>
      </c>
      <c r="N14" s="1">
        <f t="shared" si="0"/>
        <v>25</v>
      </c>
      <c r="O14" s="1">
        <f t="shared" si="0"/>
        <v>26</v>
      </c>
      <c r="P14" s="1">
        <f t="shared" si="0"/>
        <v>27</v>
      </c>
      <c r="Q14" s="1">
        <f t="shared" si="0"/>
        <v>28</v>
      </c>
      <c r="R14" s="1">
        <f t="shared" si="0"/>
        <v>29</v>
      </c>
      <c r="S14" s="1">
        <f t="shared" si="0"/>
        <v>30</v>
      </c>
      <c r="T14" s="1">
        <f t="shared" si="0"/>
        <v>31</v>
      </c>
      <c r="U14" s="1">
        <f t="shared" si="0"/>
        <v>32</v>
      </c>
      <c r="V14" s="1">
        <f t="shared" si="0"/>
        <v>33</v>
      </c>
      <c r="W14" s="1">
        <f t="shared" si="0"/>
        <v>34</v>
      </c>
      <c r="X14" s="1">
        <f t="shared" si="0"/>
        <v>35</v>
      </c>
      <c r="Y14" s="4"/>
    </row>
    <row r="15" spans="1:24" ht="15.75">
      <c r="A15" s="2"/>
      <c r="B15" s="5">
        <f>+B14*38.28%</f>
        <v>26.233284</v>
      </c>
      <c r="C15" s="5">
        <f>+C14*38.28%</f>
        <v>32.62044923076923</v>
      </c>
      <c r="F15" s="7">
        <v>1</v>
      </c>
      <c r="G15" s="7">
        <v>2</v>
      </c>
      <c r="H15" s="7">
        <v>3</v>
      </c>
      <c r="I15" s="7">
        <v>4</v>
      </c>
      <c r="J15" s="7">
        <v>5</v>
      </c>
      <c r="K15" s="7">
        <v>6</v>
      </c>
      <c r="L15" s="7">
        <v>7</v>
      </c>
      <c r="M15" s="7">
        <v>8</v>
      </c>
      <c r="N15" s="7">
        <v>9</v>
      </c>
      <c r="O15" s="7">
        <v>10</v>
      </c>
      <c r="P15" s="7">
        <v>11</v>
      </c>
      <c r="Q15" s="7">
        <v>12</v>
      </c>
      <c r="R15" s="8">
        <v>1</v>
      </c>
      <c r="S15" s="8">
        <v>2</v>
      </c>
      <c r="T15" s="8">
        <v>3</v>
      </c>
      <c r="U15" s="8">
        <v>4</v>
      </c>
      <c r="V15" s="8">
        <v>5</v>
      </c>
      <c r="W15" s="8">
        <v>6</v>
      </c>
      <c r="X15" s="8">
        <v>7</v>
      </c>
    </row>
    <row r="16" spans="2:52" s="2" customFormat="1" ht="15.75">
      <c r="B16" s="5">
        <f>+B14-B15</f>
        <v>42.296716</v>
      </c>
      <c r="C16" s="5">
        <f>+C14-C15</f>
        <v>52.594935384615376</v>
      </c>
      <c r="E16" s="2" t="s">
        <v>15</v>
      </c>
      <c r="F16" s="9">
        <v>2003</v>
      </c>
      <c r="G16" s="9">
        <f aca="true" t="shared" si="1" ref="G16:X16">+F16+1</f>
        <v>2004</v>
      </c>
      <c r="H16" s="9">
        <f t="shared" si="1"/>
        <v>2005</v>
      </c>
      <c r="I16" s="9">
        <f t="shared" si="1"/>
        <v>2006</v>
      </c>
      <c r="J16" s="9">
        <f t="shared" si="1"/>
        <v>2007</v>
      </c>
      <c r="K16" s="9">
        <f t="shared" si="1"/>
        <v>2008</v>
      </c>
      <c r="L16" s="9">
        <f t="shared" si="1"/>
        <v>2009</v>
      </c>
      <c r="M16" s="9">
        <f t="shared" si="1"/>
        <v>2010</v>
      </c>
      <c r="N16" s="9">
        <f t="shared" si="1"/>
        <v>2011</v>
      </c>
      <c r="O16" s="9">
        <f t="shared" si="1"/>
        <v>2012</v>
      </c>
      <c r="P16" s="9">
        <f t="shared" si="1"/>
        <v>2013</v>
      </c>
      <c r="Q16" s="9">
        <f t="shared" si="1"/>
        <v>2014</v>
      </c>
      <c r="R16" s="9">
        <f t="shared" si="1"/>
        <v>2015</v>
      </c>
      <c r="S16" s="9">
        <f t="shared" si="1"/>
        <v>2016</v>
      </c>
      <c r="T16" s="9">
        <f t="shared" si="1"/>
        <v>2017</v>
      </c>
      <c r="U16" s="9">
        <f t="shared" si="1"/>
        <v>2018</v>
      </c>
      <c r="V16" s="9">
        <f t="shared" si="1"/>
        <v>2019</v>
      </c>
      <c r="W16" s="9">
        <f t="shared" si="1"/>
        <v>2020</v>
      </c>
      <c r="X16" s="9">
        <f t="shared" si="1"/>
        <v>2021</v>
      </c>
      <c r="Y16" s="3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2:52" s="2" customFormat="1" ht="15.75">
      <c r="B17" s="5"/>
      <c r="C17" s="5"/>
      <c r="E17" s="2" t="str">
        <f>+E11</f>
        <v>Volontari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3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5:52" ht="15.75">
      <c r="E18" s="2" t="s">
        <v>16</v>
      </c>
      <c r="F18" s="6">
        <v>0</v>
      </c>
      <c r="G18" s="11">
        <v>0</v>
      </c>
      <c r="H18" s="5">
        <f>+$B$11/12*13</f>
        <v>965.1308333333333</v>
      </c>
      <c r="I18" s="5">
        <f aca="true" t="shared" si="2" ref="I18:Q18">+H18</f>
        <v>965.1308333333333</v>
      </c>
      <c r="J18" s="5">
        <f t="shared" si="2"/>
        <v>965.1308333333333</v>
      </c>
      <c r="K18" s="5">
        <f t="shared" si="2"/>
        <v>965.1308333333333</v>
      </c>
      <c r="L18" s="5">
        <f t="shared" si="2"/>
        <v>965.1308333333333</v>
      </c>
      <c r="M18" s="5">
        <f t="shared" si="2"/>
        <v>965.1308333333333</v>
      </c>
      <c r="N18" s="5">
        <f t="shared" si="2"/>
        <v>965.1308333333333</v>
      </c>
      <c r="O18" s="5">
        <f t="shared" si="2"/>
        <v>965.1308333333333</v>
      </c>
      <c r="P18" s="5">
        <f t="shared" si="2"/>
        <v>965.1308333333333</v>
      </c>
      <c r="Q18" s="5">
        <f t="shared" si="2"/>
        <v>965.1308333333333</v>
      </c>
      <c r="R18" s="5">
        <f>+$C$11/11*13</f>
        <v>1309.2181818181818</v>
      </c>
      <c r="S18" s="5">
        <f aca="true" t="shared" si="3" ref="S18:X18">+R18</f>
        <v>1309.2181818181818</v>
      </c>
      <c r="T18" s="5">
        <f t="shared" si="3"/>
        <v>1309.2181818181818</v>
      </c>
      <c r="U18" s="5">
        <f t="shared" si="3"/>
        <v>1309.2181818181818</v>
      </c>
      <c r="V18" s="5">
        <f t="shared" si="3"/>
        <v>1309.2181818181818</v>
      </c>
      <c r="W18" s="5">
        <f t="shared" si="3"/>
        <v>1309.2181818181818</v>
      </c>
      <c r="X18" s="5">
        <f t="shared" si="3"/>
        <v>1309.2181818181818</v>
      </c>
      <c r="Y18" s="5">
        <f>SUM(F18:X18)</f>
        <v>18815.835606060606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5:25" ht="15.75">
      <c r="E19" s="12" t="s">
        <v>17</v>
      </c>
      <c r="F19" s="5">
        <f>+H18</f>
        <v>965.1308333333333</v>
      </c>
      <c r="G19" s="5">
        <f>+F19</f>
        <v>965.1308333333333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5">
        <f>SUM(F19:X19)</f>
        <v>1930.2616666666665</v>
      </c>
    </row>
    <row r="20" spans="5:25" ht="15.75">
      <c r="E20" s="12" t="s">
        <v>18</v>
      </c>
      <c r="F20" s="6">
        <f>+$G$11*13</f>
        <v>299.26</v>
      </c>
      <c r="G20" s="6">
        <f>+F20</f>
        <v>299.26</v>
      </c>
      <c r="H20" s="6">
        <f aca="true" t="shared" si="4" ref="H20:Q20">+G20</f>
        <v>299.26</v>
      </c>
      <c r="I20" s="6">
        <f t="shared" si="4"/>
        <v>299.26</v>
      </c>
      <c r="J20" s="6">
        <f t="shared" si="4"/>
        <v>299.26</v>
      </c>
      <c r="K20" s="6">
        <f t="shared" si="4"/>
        <v>299.26</v>
      </c>
      <c r="L20" s="6">
        <f t="shared" si="4"/>
        <v>299.26</v>
      </c>
      <c r="M20" s="6">
        <f t="shared" si="4"/>
        <v>299.26</v>
      </c>
      <c r="N20" s="6">
        <f t="shared" si="4"/>
        <v>299.26</v>
      </c>
      <c r="O20" s="6">
        <f t="shared" si="4"/>
        <v>299.26</v>
      </c>
      <c r="P20" s="6">
        <f t="shared" si="4"/>
        <v>299.26</v>
      </c>
      <c r="Q20" s="6">
        <f t="shared" si="4"/>
        <v>299.26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5">
        <f>SUM(F20:X20)</f>
        <v>3591.120000000001</v>
      </c>
    </row>
    <row r="21" spans="5:25" ht="15.75">
      <c r="E21" s="12" t="s">
        <v>19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5">
        <f>+$H$11*13</f>
        <v>372.06</v>
      </c>
      <c r="S21" s="5">
        <f aca="true" t="shared" si="5" ref="S21:X21">+R21</f>
        <v>372.06</v>
      </c>
      <c r="T21" s="5">
        <f t="shared" si="5"/>
        <v>372.06</v>
      </c>
      <c r="U21" s="5">
        <f t="shared" si="5"/>
        <v>372.06</v>
      </c>
      <c r="V21" s="5">
        <f t="shared" si="5"/>
        <v>372.06</v>
      </c>
      <c r="W21" s="5">
        <f t="shared" si="5"/>
        <v>372.06</v>
      </c>
      <c r="X21" s="5">
        <f t="shared" si="5"/>
        <v>372.06</v>
      </c>
      <c r="Y21" s="5">
        <f>SUM(F21:X21)</f>
        <v>2604.42</v>
      </c>
    </row>
    <row r="22" spans="5:25" ht="15.75">
      <c r="E22" s="2" t="s">
        <v>20</v>
      </c>
      <c r="F22" s="5">
        <f aca="true" t="shared" si="6" ref="F22:X22">+F18+F19+F20+F21</f>
        <v>1264.3908333333334</v>
      </c>
      <c r="G22" s="5">
        <f t="shared" si="6"/>
        <v>1264.3908333333334</v>
      </c>
      <c r="H22" s="5">
        <f t="shared" si="6"/>
        <v>1264.3908333333334</v>
      </c>
      <c r="I22" s="5">
        <f t="shared" si="6"/>
        <v>1264.3908333333334</v>
      </c>
      <c r="J22" s="5">
        <f t="shared" si="6"/>
        <v>1264.3908333333334</v>
      </c>
      <c r="K22" s="5">
        <f t="shared" si="6"/>
        <v>1264.3908333333334</v>
      </c>
      <c r="L22" s="5">
        <f t="shared" si="6"/>
        <v>1264.3908333333334</v>
      </c>
      <c r="M22" s="5">
        <f t="shared" si="6"/>
        <v>1264.3908333333334</v>
      </c>
      <c r="N22" s="5">
        <f t="shared" si="6"/>
        <v>1264.3908333333334</v>
      </c>
      <c r="O22" s="5">
        <f t="shared" si="6"/>
        <v>1264.3908333333334</v>
      </c>
      <c r="P22" s="5">
        <f t="shared" si="6"/>
        <v>1264.3908333333334</v>
      </c>
      <c r="Q22" s="5">
        <f t="shared" si="6"/>
        <v>1264.3908333333334</v>
      </c>
      <c r="R22" s="5">
        <f t="shared" si="6"/>
        <v>1681.2781818181818</v>
      </c>
      <c r="S22" s="5">
        <f t="shared" si="6"/>
        <v>1681.2781818181818</v>
      </c>
      <c r="T22" s="5">
        <f t="shared" si="6"/>
        <v>1681.2781818181818</v>
      </c>
      <c r="U22" s="5">
        <f t="shared" si="6"/>
        <v>1681.2781818181818</v>
      </c>
      <c r="V22" s="5">
        <f t="shared" si="6"/>
        <v>1681.2781818181818</v>
      </c>
      <c r="W22" s="5">
        <f t="shared" si="6"/>
        <v>1681.2781818181818</v>
      </c>
      <c r="X22" s="5">
        <f t="shared" si="6"/>
        <v>1681.2781818181818</v>
      </c>
      <c r="Y22" s="5">
        <f>SUM(F22:X22)</f>
        <v>26941.637272727276</v>
      </c>
    </row>
    <row r="23" ht="15.75">
      <c r="E23" s="13">
        <f>SUM(F22:X22)</f>
        <v>26941.637272727276</v>
      </c>
    </row>
    <row r="25" spans="5:24" ht="15.75">
      <c r="E25" s="1" t="s">
        <v>14</v>
      </c>
      <c r="F25" s="1">
        <v>17</v>
      </c>
      <c r="G25" s="1">
        <f aca="true" t="shared" si="7" ref="G25:X25">+F25+1</f>
        <v>18</v>
      </c>
      <c r="H25" s="1">
        <f t="shared" si="7"/>
        <v>19</v>
      </c>
      <c r="I25" s="1">
        <f t="shared" si="7"/>
        <v>20</v>
      </c>
      <c r="J25" s="1">
        <f t="shared" si="7"/>
        <v>21</v>
      </c>
      <c r="K25" s="1">
        <f t="shared" si="7"/>
        <v>22</v>
      </c>
      <c r="L25" s="1">
        <f t="shared" si="7"/>
        <v>23</v>
      </c>
      <c r="M25" s="1">
        <f t="shared" si="7"/>
        <v>24</v>
      </c>
      <c r="N25" s="1">
        <f t="shared" si="7"/>
        <v>25</v>
      </c>
      <c r="O25" s="1">
        <f t="shared" si="7"/>
        <v>26</v>
      </c>
      <c r="P25" s="1">
        <f t="shared" si="7"/>
        <v>27</v>
      </c>
      <c r="Q25" s="1">
        <f t="shared" si="7"/>
        <v>28</v>
      </c>
      <c r="R25" s="1">
        <f t="shared" si="7"/>
        <v>29</v>
      </c>
      <c r="S25" s="1">
        <f t="shared" si="7"/>
        <v>30</v>
      </c>
      <c r="T25" s="1">
        <f t="shared" si="7"/>
        <v>31</v>
      </c>
      <c r="U25" s="1">
        <f t="shared" si="7"/>
        <v>32</v>
      </c>
      <c r="V25" s="1">
        <f t="shared" si="7"/>
        <v>33</v>
      </c>
      <c r="W25" s="1">
        <f t="shared" si="7"/>
        <v>34</v>
      </c>
      <c r="X25" s="1">
        <f t="shared" si="7"/>
        <v>35</v>
      </c>
    </row>
    <row r="26" spans="8:24" ht="15.75">
      <c r="H26" s="7">
        <v>1</v>
      </c>
      <c r="I26" s="7">
        <v>2</v>
      </c>
      <c r="J26" s="7">
        <v>3</v>
      </c>
      <c r="K26" s="7">
        <v>4</v>
      </c>
      <c r="L26" s="7">
        <v>5</v>
      </c>
      <c r="M26" s="7">
        <v>6</v>
      </c>
      <c r="N26" s="7">
        <v>7</v>
      </c>
      <c r="O26" s="7">
        <v>8</v>
      </c>
      <c r="P26" s="7">
        <v>9</v>
      </c>
      <c r="Q26" s="7">
        <v>10</v>
      </c>
      <c r="R26" s="8">
        <v>1</v>
      </c>
      <c r="S26" s="8">
        <v>2</v>
      </c>
      <c r="T26" s="8">
        <v>3</v>
      </c>
      <c r="U26" s="8">
        <v>4</v>
      </c>
      <c r="V26" s="8">
        <v>5</v>
      </c>
      <c r="W26" s="8">
        <v>6</v>
      </c>
      <c r="X26" s="8">
        <v>7</v>
      </c>
    </row>
    <row r="27" spans="5:24" ht="15.75">
      <c r="E27" s="2" t="s">
        <v>15</v>
      </c>
      <c r="F27" s="9">
        <v>2003</v>
      </c>
      <c r="G27" s="9">
        <f aca="true" t="shared" si="8" ref="G27:X27">+F27+1</f>
        <v>2004</v>
      </c>
      <c r="H27" s="9">
        <f t="shared" si="8"/>
        <v>2005</v>
      </c>
      <c r="I27" s="9">
        <f t="shared" si="8"/>
        <v>2006</v>
      </c>
      <c r="J27" s="9">
        <f t="shared" si="8"/>
        <v>2007</v>
      </c>
      <c r="K27" s="9">
        <f t="shared" si="8"/>
        <v>2008</v>
      </c>
      <c r="L27" s="9">
        <f t="shared" si="8"/>
        <v>2009</v>
      </c>
      <c r="M27" s="9">
        <f t="shared" si="8"/>
        <v>2010</v>
      </c>
      <c r="N27" s="9">
        <f t="shared" si="8"/>
        <v>2011</v>
      </c>
      <c r="O27" s="9">
        <f t="shared" si="8"/>
        <v>2012</v>
      </c>
      <c r="P27" s="9">
        <f t="shared" si="8"/>
        <v>2013</v>
      </c>
      <c r="Q27" s="9">
        <f t="shared" si="8"/>
        <v>2014</v>
      </c>
      <c r="R27" s="9">
        <f t="shared" si="8"/>
        <v>2015</v>
      </c>
      <c r="S27" s="9">
        <f t="shared" si="8"/>
        <v>2016</v>
      </c>
      <c r="T27" s="9">
        <f t="shared" si="8"/>
        <v>2017</v>
      </c>
      <c r="U27" s="9">
        <f t="shared" si="8"/>
        <v>2018</v>
      </c>
      <c r="V27" s="9">
        <f t="shared" si="8"/>
        <v>2019</v>
      </c>
      <c r="W27" s="9">
        <f t="shared" si="8"/>
        <v>2020</v>
      </c>
      <c r="X27" s="9">
        <f t="shared" si="8"/>
        <v>2021</v>
      </c>
    </row>
    <row r="28" spans="5:24" ht="15.75">
      <c r="E28" s="2" t="str">
        <f>+E17</f>
        <v>Volontari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5:25" ht="15.75">
      <c r="E29" s="2" t="s">
        <v>16</v>
      </c>
      <c r="F29" s="6">
        <v>0</v>
      </c>
      <c r="G29" s="11">
        <v>0</v>
      </c>
      <c r="H29" s="5">
        <f aca="true" t="shared" si="9" ref="H29:X29">+H18</f>
        <v>965.1308333333333</v>
      </c>
      <c r="I29" s="5">
        <f t="shared" si="9"/>
        <v>965.1308333333333</v>
      </c>
      <c r="J29" s="5">
        <f t="shared" si="9"/>
        <v>965.1308333333333</v>
      </c>
      <c r="K29" s="5">
        <f t="shared" si="9"/>
        <v>965.1308333333333</v>
      </c>
      <c r="L29" s="5">
        <f t="shared" si="9"/>
        <v>965.1308333333333</v>
      </c>
      <c r="M29" s="5">
        <f t="shared" si="9"/>
        <v>965.1308333333333</v>
      </c>
      <c r="N29" s="5">
        <f t="shared" si="9"/>
        <v>965.1308333333333</v>
      </c>
      <c r="O29" s="5">
        <f t="shared" si="9"/>
        <v>965.1308333333333</v>
      </c>
      <c r="P29" s="5">
        <f t="shared" si="9"/>
        <v>965.1308333333333</v>
      </c>
      <c r="Q29" s="5">
        <f t="shared" si="9"/>
        <v>965.1308333333333</v>
      </c>
      <c r="R29" s="5">
        <f t="shared" si="9"/>
        <v>1309.2181818181818</v>
      </c>
      <c r="S29" s="5">
        <f t="shared" si="9"/>
        <v>1309.2181818181818</v>
      </c>
      <c r="T29" s="5">
        <f t="shared" si="9"/>
        <v>1309.2181818181818</v>
      </c>
      <c r="U29" s="5">
        <f t="shared" si="9"/>
        <v>1309.2181818181818</v>
      </c>
      <c r="V29" s="5">
        <f t="shared" si="9"/>
        <v>1309.2181818181818</v>
      </c>
      <c r="W29" s="5">
        <f t="shared" si="9"/>
        <v>1309.2181818181818</v>
      </c>
      <c r="X29" s="5">
        <f t="shared" si="9"/>
        <v>1309.2181818181818</v>
      </c>
      <c r="Y29" s="5">
        <f>SUM(F29:X29)</f>
        <v>18815.835606060606</v>
      </c>
    </row>
    <row r="30" spans="5:25" ht="15.75">
      <c r="E30" s="12" t="s">
        <v>18</v>
      </c>
      <c r="F30" s="6">
        <v>0</v>
      </c>
      <c r="G30" s="6">
        <v>0</v>
      </c>
      <c r="H30" s="6">
        <f>+$J$11*13</f>
        <v>512.72</v>
      </c>
      <c r="I30" s="6">
        <f aca="true" t="shared" si="10" ref="I30:Q30">+H30</f>
        <v>512.72</v>
      </c>
      <c r="J30" s="6">
        <f t="shared" si="10"/>
        <v>512.72</v>
      </c>
      <c r="K30" s="6">
        <f t="shared" si="10"/>
        <v>512.72</v>
      </c>
      <c r="L30" s="6">
        <f t="shared" si="10"/>
        <v>512.72</v>
      </c>
      <c r="M30" s="6">
        <f t="shared" si="10"/>
        <v>512.72</v>
      </c>
      <c r="N30" s="6">
        <f t="shared" si="10"/>
        <v>512.72</v>
      </c>
      <c r="O30" s="6">
        <f t="shared" si="10"/>
        <v>512.72</v>
      </c>
      <c r="P30" s="6">
        <f t="shared" si="10"/>
        <v>512.72</v>
      </c>
      <c r="Q30" s="6">
        <f t="shared" si="10"/>
        <v>512.72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5">
        <f>SUM(F30:X30)</f>
        <v>5127.200000000002</v>
      </c>
    </row>
    <row r="31" spans="5:25" ht="15.75">
      <c r="E31" s="12" t="s">
        <v>19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5">
        <f>+$K$11*13</f>
        <v>637.52</v>
      </c>
      <c r="S31" s="5">
        <f aca="true" t="shared" si="11" ref="S31:X31">+R31</f>
        <v>637.52</v>
      </c>
      <c r="T31" s="5">
        <f t="shared" si="11"/>
        <v>637.52</v>
      </c>
      <c r="U31" s="5">
        <f t="shared" si="11"/>
        <v>637.52</v>
      </c>
      <c r="V31" s="5">
        <f t="shared" si="11"/>
        <v>637.52</v>
      </c>
      <c r="W31" s="5">
        <f t="shared" si="11"/>
        <v>637.52</v>
      </c>
      <c r="X31" s="5">
        <f t="shared" si="11"/>
        <v>637.52</v>
      </c>
      <c r="Y31" s="5">
        <f>SUM(F31:X31)</f>
        <v>4462.639999999999</v>
      </c>
    </row>
    <row r="32" spans="5:25" ht="15.75">
      <c r="E32" s="2" t="s">
        <v>20</v>
      </c>
      <c r="F32" s="5">
        <f aca="true" t="shared" si="12" ref="F32:X32">SUM(F29:F31)</f>
        <v>0</v>
      </c>
      <c r="G32" s="5">
        <f t="shared" si="12"/>
        <v>0</v>
      </c>
      <c r="H32" s="5">
        <f t="shared" si="12"/>
        <v>1477.8508333333334</v>
      </c>
      <c r="I32" s="5">
        <f t="shared" si="12"/>
        <v>1477.8508333333334</v>
      </c>
      <c r="J32" s="5">
        <f t="shared" si="12"/>
        <v>1477.8508333333334</v>
      </c>
      <c r="K32" s="5">
        <f t="shared" si="12"/>
        <v>1477.8508333333334</v>
      </c>
      <c r="L32" s="5">
        <f t="shared" si="12"/>
        <v>1477.8508333333334</v>
      </c>
      <c r="M32" s="5">
        <f t="shared" si="12"/>
        <v>1477.8508333333334</v>
      </c>
      <c r="N32" s="5">
        <f t="shared" si="12"/>
        <v>1477.8508333333334</v>
      </c>
      <c r="O32" s="5">
        <f t="shared" si="12"/>
        <v>1477.8508333333334</v>
      </c>
      <c r="P32" s="5">
        <f t="shared" si="12"/>
        <v>1477.8508333333334</v>
      </c>
      <c r="Q32" s="5">
        <f t="shared" si="12"/>
        <v>1477.8508333333334</v>
      </c>
      <c r="R32" s="5">
        <f t="shared" si="12"/>
        <v>1946.7381818181818</v>
      </c>
      <c r="S32" s="5">
        <f t="shared" si="12"/>
        <v>1946.7381818181818</v>
      </c>
      <c r="T32" s="5">
        <f t="shared" si="12"/>
        <v>1946.7381818181818</v>
      </c>
      <c r="U32" s="5">
        <f t="shared" si="12"/>
        <v>1946.7381818181818</v>
      </c>
      <c r="V32" s="5">
        <f t="shared" si="12"/>
        <v>1946.7381818181818</v>
      </c>
      <c r="W32" s="5">
        <f t="shared" si="12"/>
        <v>1946.7381818181818</v>
      </c>
      <c r="X32" s="5">
        <f t="shared" si="12"/>
        <v>1946.7381818181818</v>
      </c>
      <c r="Y32" s="5">
        <f>SUM(F32:X32)</f>
        <v>28405.67560606061</v>
      </c>
    </row>
    <row r="33" spans="5:6" ht="15.75">
      <c r="E33" s="13">
        <f>SUM(F32:X32)</f>
        <v>28405.67560606061</v>
      </c>
      <c r="F33" s="5"/>
    </row>
    <row r="34" ht="15.75">
      <c r="E34" s="5"/>
    </row>
    <row r="35" spans="5:24" ht="15.75">
      <c r="E35" s="1" t="s">
        <v>14</v>
      </c>
      <c r="F35" s="1">
        <v>17</v>
      </c>
      <c r="G35" s="1">
        <f aca="true" t="shared" si="13" ref="G35:X35">+F35+1</f>
        <v>18</v>
      </c>
      <c r="H35" s="1">
        <f t="shared" si="13"/>
        <v>19</v>
      </c>
      <c r="I35" s="1">
        <f t="shared" si="13"/>
        <v>20</v>
      </c>
      <c r="J35" s="1">
        <f t="shared" si="13"/>
        <v>21</v>
      </c>
      <c r="K35" s="1">
        <f t="shared" si="13"/>
        <v>22</v>
      </c>
      <c r="L35" s="1">
        <f t="shared" si="13"/>
        <v>23</v>
      </c>
      <c r="M35" s="1">
        <f t="shared" si="13"/>
        <v>24</v>
      </c>
      <c r="N35" s="1">
        <f t="shared" si="13"/>
        <v>25</v>
      </c>
      <c r="O35" s="1">
        <f t="shared" si="13"/>
        <v>26</v>
      </c>
      <c r="P35" s="1">
        <f t="shared" si="13"/>
        <v>27</v>
      </c>
      <c r="Q35" s="1">
        <f t="shared" si="13"/>
        <v>28</v>
      </c>
      <c r="R35" s="1">
        <f t="shared" si="13"/>
        <v>29</v>
      </c>
      <c r="S35" s="1">
        <f t="shared" si="13"/>
        <v>30</v>
      </c>
      <c r="T35" s="1">
        <f t="shared" si="13"/>
        <v>31</v>
      </c>
      <c r="U35" s="1">
        <f t="shared" si="13"/>
        <v>32</v>
      </c>
      <c r="V35" s="1">
        <f t="shared" si="13"/>
        <v>33</v>
      </c>
      <c r="W35" s="1">
        <f t="shared" si="13"/>
        <v>34</v>
      </c>
      <c r="X35" s="1">
        <f t="shared" si="13"/>
        <v>35</v>
      </c>
    </row>
    <row r="36" spans="6:24" ht="15.75">
      <c r="F36" s="7">
        <v>1</v>
      </c>
      <c r="G36" s="7">
        <v>2</v>
      </c>
      <c r="H36" s="7">
        <v>3</v>
      </c>
      <c r="I36" s="7">
        <v>4</v>
      </c>
      <c r="J36" s="7">
        <v>5</v>
      </c>
      <c r="K36" s="7">
        <v>6</v>
      </c>
      <c r="L36" s="7">
        <v>7</v>
      </c>
      <c r="M36" s="7">
        <v>8</v>
      </c>
      <c r="N36" s="7">
        <v>9</v>
      </c>
      <c r="O36" s="7">
        <v>10</v>
      </c>
      <c r="P36" s="8">
        <v>1</v>
      </c>
      <c r="Q36" s="8">
        <v>2</v>
      </c>
      <c r="R36" s="8">
        <v>3</v>
      </c>
      <c r="S36" s="8">
        <v>4</v>
      </c>
      <c r="T36" s="8">
        <v>5</v>
      </c>
      <c r="U36" s="8">
        <v>6</v>
      </c>
      <c r="V36" s="14">
        <v>1</v>
      </c>
      <c r="W36" s="14">
        <v>2</v>
      </c>
      <c r="X36" s="14">
        <v>3</v>
      </c>
    </row>
    <row r="37" spans="5:24" ht="15.75">
      <c r="E37" s="2" t="s">
        <v>15</v>
      </c>
      <c r="F37" s="9">
        <v>2003</v>
      </c>
      <c r="G37" s="9">
        <f aca="true" t="shared" si="14" ref="G37:X37">+F37+1</f>
        <v>2004</v>
      </c>
      <c r="H37" s="9">
        <f t="shared" si="14"/>
        <v>2005</v>
      </c>
      <c r="I37" s="9">
        <f t="shared" si="14"/>
        <v>2006</v>
      </c>
      <c r="J37" s="9">
        <f t="shared" si="14"/>
        <v>2007</v>
      </c>
      <c r="K37" s="9">
        <f t="shared" si="14"/>
        <v>2008</v>
      </c>
      <c r="L37" s="9">
        <f t="shared" si="14"/>
        <v>2009</v>
      </c>
      <c r="M37" s="9">
        <f t="shared" si="14"/>
        <v>2010</v>
      </c>
      <c r="N37" s="9">
        <f t="shared" si="14"/>
        <v>2011</v>
      </c>
      <c r="O37" s="9">
        <f t="shared" si="14"/>
        <v>2012</v>
      </c>
      <c r="P37" s="9">
        <f t="shared" si="14"/>
        <v>2013</v>
      </c>
      <c r="Q37" s="9">
        <f t="shared" si="14"/>
        <v>2014</v>
      </c>
      <c r="R37" s="9">
        <f t="shared" si="14"/>
        <v>2015</v>
      </c>
      <c r="S37" s="9">
        <f t="shared" si="14"/>
        <v>2016</v>
      </c>
      <c r="T37" s="9">
        <f t="shared" si="14"/>
        <v>2017</v>
      </c>
      <c r="U37" s="9">
        <f t="shared" si="14"/>
        <v>2018</v>
      </c>
      <c r="V37" s="9">
        <f t="shared" si="14"/>
        <v>2019</v>
      </c>
      <c r="W37" s="9">
        <f t="shared" si="14"/>
        <v>2020</v>
      </c>
      <c r="X37" s="9">
        <f t="shared" si="14"/>
        <v>2021</v>
      </c>
    </row>
    <row r="38" spans="5:24" ht="15.75">
      <c r="E38" s="2" t="str">
        <f>+E28</f>
        <v>Volontari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5:25" ht="15.75">
      <c r="E39" s="2" t="s">
        <v>16</v>
      </c>
      <c r="F39" s="6">
        <v>0</v>
      </c>
      <c r="G39" s="11">
        <v>0</v>
      </c>
      <c r="H39" s="5">
        <f aca="true" t="shared" si="15" ref="H39:X39">+H29</f>
        <v>965.1308333333333</v>
      </c>
      <c r="I39" s="5">
        <f t="shared" si="15"/>
        <v>965.1308333333333</v>
      </c>
      <c r="J39" s="5">
        <f t="shared" si="15"/>
        <v>965.1308333333333</v>
      </c>
      <c r="K39" s="5">
        <f t="shared" si="15"/>
        <v>965.1308333333333</v>
      </c>
      <c r="L39" s="5">
        <f t="shared" si="15"/>
        <v>965.1308333333333</v>
      </c>
      <c r="M39" s="5">
        <f t="shared" si="15"/>
        <v>965.1308333333333</v>
      </c>
      <c r="N39" s="5">
        <f t="shared" si="15"/>
        <v>965.1308333333333</v>
      </c>
      <c r="O39" s="5">
        <f t="shared" si="15"/>
        <v>965.1308333333333</v>
      </c>
      <c r="P39" s="5">
        <f t="shared" si="15"/>
        <v>965.1308333333333</v>
      </c>
      <c r="Q39" s="5">
        <f t="shared" si="15"/>
        <v>965.1308333333333</v>
      </c>
      <c r="R39" s="5">
        <f t="shared" si="15"/>
        <v>1309.2181818181818</v>
      </c>
      <c r="S39" s="5">
        <f t="shared" si="15"/>
        <v>1309.2181818181818</v>
      </c>
      <c r="T39" s="5">
        <f t="shared" si="15"/>
        <v>1309.2181818181818</v>
      </c>
      <c r="U39" s="5">
        <f t="shared" si="15"/>
        <v>1309.2181818181818</v>
      </c>
      <c r="V39" s="5">
        <f t="shared" si="15"/>
        <v>1309.2181818181818</v>
      </c>
      <c r="W39" s="5">
        <f t="shared" si="15"/>
        <v>1309.2181818181818</v>
      </c>
      <c r="X39" s="5">
        <f t="shared" si="15"/>
        <v>1309.2181818181818</v>
      </c>
      <c r="Y39" s="5">
        <f aca="true" t="shared" si="16" ref="Y39:Y45">SUM(F39:X39)</f>
        <v>18815.835606060606</v>
      </c>
    </row>
    <row r="40" spans="5:25" ht="15.75">
      <c r="E40" s="12" t="s">
        <v>17</v>
      </c>
      <c r="F40" s="5">
        <f>+H39</f>
        <v>965.1308333333333</v>
      </c>
      <c r="G40" s="5">
        <f>+F40</f>
        <v>965.1308333333333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5">
        <f t="shared" si="16"/>
        <v>1930.2616666666665</v>
      </c>
    </row>
    <row r="41" spans="5:25" ht="15.75">
      <c r="E41" s="12" t="s">
        <v>18</v>
      </c>
      <c r="F41" s="6">
        <f>+$N$11*13</f>
        <v>242.32</v>
      </c>
      <c r="G41" s="6">
        <f>+F41</f>
        <v>242.32</v>
      </c>
      <c r="H41" s="6">
        <f aca="true" t="shared" si="17" ref="H41:O41">+G41</f>
        <v>242.32</v>
      </c>
      <c r="I41" s="6">
        <f t="shared" si="17"/>
        <v>242.32</v>
      </c>
      <c r="J41" s="6">
        <f t="shared" si="17"/>
        <v>242.32</v>
      </c>
      <c r="K41" s="6">
        <f t="shared" si="17"/>
        <v>242.32</v>
      </c>
      <c r="L41" s="6">
        <f t="shared" si="17"/>
        <v>242.32</v>
      </c>
      <c r="M41" s="6">
        <f t="shared" si="17"/>
        <v>242.32</v>
      </c>
      <c r="N41" s="6">
        <f t="shared" si="17"/>
        <v>242.32</v>
      </c>
      <c r="O41" s="6">
        <f t="shared" si="17"/>
        <v>242.32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5">
        <f t="shared" si="16"/>
        <v>2423.2</v>
      </c>
    </row>
    <row r="42" spans="5:25" ht="15.75">
      <c r="E42" s="12" t="s">
        <v>21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5">
        <f>+R39-P39</f>
        <v>344.0873484848486</v>
      </c>
      <c r="Q42" s="5">
        <f>+P42</f>
        <v>344.0873484848486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5">
        <f t="shared" si="16"/>
        <v>688.1746969696972</v>
      </c>
    </row>
    <row r="43" spans="5:25" ht="15.75">
      <c r="E43" s="12" t="s">
        <v>19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5">
        <f>+Q43</f>
        <v>301.34</v>
      </c>
      <c r="Q43" s="5">
        <f>+R43</f>
        <v>301.34</v>
      </c>
      <c r="R43" s="5">
        <f>+$P$11*13</f>
        <v>301.34</v>
      </c>
      <c r="S43" s="5">
        <f aca="true" t="shared" si="18" ref="S43:X43">+R43</f>
        <v>301.34</v>
      </c>
      <c r="T43" s="5">
        <f t="shared" si="18"/>
        <v>301.34</v>
      </c>
      <c r="U43" s="5">
        <f t="shared" si="18"/>
        <v>301.34</v>
      </c>
      <c r="V43" s="5">
        <f t="shared" si="18"/>
        <v>301.34</v>
      </c>
      <c r="W43" s="5">
        <f t="shared" si="18"/>
        <v>301.34</v>
      </c>
      <c r="X43" s="5">
        <f t="shared" si="18"/>
        <v>301.34</v>
      </c>
      <c r="Y43" s="5">
        <f t="shared" si="16"/>
        <v>2712.06</v>
      </c>
    </row>
    <row r="44" spans="5:25" ht="15.75">
      <c r="E44" s="12" t="s">
        <v>22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5">
        <f>+$Q$11*13</f>
        <v>293.93</v>
      </c>
      <c r="W44" s="5">
        <f>+V44</f>
        <v>293.93</v>
      </c>
      <c r="X44" s="5">
        <f>+W44</f>
        <v>293.93</v>
      </c>
      <c r="Y44" s="5">
        <f t="shared" si="16"/>
        <v>881.79</v>
      </c>
    </row>
    <row r="45" spans="5:25" ht="15.75">
      <c r="E45" s="2" t="s">
        <v>20</v>
      </c>
      <c r="F45" s="5">
        <f aca="true" t="shared" si="19" ref="F45:X45">SUM(F39:F44)</f>
        <v>1207.4508333333333</v>
      </c>
      <c r="G45" s="5">
        <f t="shared" si="19"/>
        <v>1207.4508333333333</v>
      </c>
      <c r="H45" s="5">
        <f t="shared" si="19"/>
        <v>1207.4508333333333</v>
      </c>
      <c r="I45" s="5">
        <f t="shared" si="19"/>
        <v>1207.4508333333333</v>
      </c>
      <c r="J45" s="5">
        <f t="shared" si="19"/>
        <v>1207.4508333333333</v>
      </c>
      <c r="K45" s="5">
        <f t="shared" si="19"/>
        <v>1207.4508333333333</v>
      </c>
      <c r="L45" s="5">
        <f t="shared" si="19"/>
        <v>1207.4508333333333</v>
      </c>
      <c r="M45" s="5">
        <f t="shared" si="19"/>
        <v>1207.4508333333333</v>
      </c>
      <c r="N45" s="5">
        <f t="shared" si="19"/>
        <v>1207.4508333333333</v>
      </c>
      <c r="O45" s="5">
        <f t="shared" si="19"/>
        <v>1207.4508333333333</v>
      </c>
      <c r="P45" s="5">
        <f t="shared" si="19"/>
        <v>1610.5581818181818</v>
      </c>
      <c r="Q45" s="5">
        <f t="shared" si="19"/>
        <v>1610.5581818181818</v>
      </c>
      <c r="R45" s="5">
        <f t="shared" si="19"/>
        <v>1610.5581818181818</v>
      </c>
      <c r="S45" s="5">
        <f t="shared" si="19"/>
        <v>1610.5581818181818</v>
      </c>
      <c r="T45" s="5">
        <f t="shared" si="19"/>
        <v>1610.5581818181818</v>
      </c>
      <c r="U45" s="5">
        <f t="shared" si="19"/>
        <v>1610.5581818181818</v>
      </c>
      <c r="V45" s="5">
        <f t="shared" si="19"/>
        <v>1904.4881818181818</v>
      </c>
      <c r="W45" s="5">
        <f t="shared" si="19"/>
        <v>1904.4881818181818</v>
      </c>
      <c r="X45" s="5">
        <f t="shared" si="19"/>
        <v>1904.4881818181818</v>
      </c>
      <c r="Y45" s="5">
        <f t="shared" si="16"/>
        <v>27451.321969696968</v>
      </c>
    </row>
    <row r="46" ht="15.75">
      <c r="E46" s="13">
        <f>SUM(F45:X45)</f>
        <v>27451.321969696968</v>
      </c>
    </row>
    <row r="47" spans="5:8" ht="15.75">
      <c r="E47" s="5"/>
      <c r="H47" s="6">
        <f>+H45/13*12</f>
        <v>1114.57</v>
      </c>
    </row>
    <row r="48" ht="15.75">
      <c r="E48" s="5"/>
    </row>
    <row r="49" ht="15.75">
      <c r="E49" s="5"/>
    </row>
    <row r="50" ht="15.75">
      <c r="E50" s="5"/>
    </row>
    <row r="51" ht="15.75">
      <c r="E51" s="5"/>
    </row>
    <row r="52" ht="15.75">
      <c r="E52" s="5"/>
    </row>
    <row r="53" ht="15.75">
      <c r="E53" s="5"/>
    </row>
    <row r="54" ht="15.75">
      <c r="E54" s="5"/>
    </row>
    <row r="55" ht="15.75">
      <c r="E55" s="5"/>
    </row>
    <row r="56" ht="15.75">
      <c r="E56" s="5"/>
    </row>
    <row r="57" ht="15.75">
      <c r="E57" s="5"/>
    </row>
    <row r="58" ht="15.75">
      <c r="E58" s="5"/>
    </row>
    <row r="59" ht="15.75">
      <c r="E59" s="5"/>
    </row>
    <row r="60" ht="15.75">
      <c r="E60" s="5"/>
    </row>
    <row r="61" ht="15.75">
      <c r="E61" s="5"/>
    </row>
    <row r="62" ht="15.75">
      <c r="E62" s="5"/>
    </row>
    <row r="63" ht="15.75">
      <c r="E63" s="5"/>
    </row>
    <row r="64" ht="15.75">
      <c r="E64" s="5"/>
    </row>
    <row r="65" ht="15.75">
      <c r="E65" s="5"/>
    </row>
    <row r="66" ht="15.75">
      <c r="E66" s="5"/>
    </row>
    <row r="67" ht="15.75">
      <c r="E67" s="5"/>
    </row>
    <row r="68" ht="15.75">
      <c r="E68" s="5"/>
    </row>
    <row r="69" ht="15.75">
      <c r="E69" s="5"/>
    </row>
    <row r="70" ht="15.75">
      <c r="Y70" s="6"/>
    </row>
    <row r="71" ht="15.75">
      <c r="Y71" s="6"/>
    </row>
    <row r="72" ht="15.75">
      <c r="Y72" s="6"/>
    </row>
    <row r="73" ht="15.75">
      <c r="Y73" s="6"/>
    </row>
    <row r="74" ht="15.75">
      <c r="Y74" s="6"/>
    </row>
    <row r="75" ht="15.75">
      <c r="Y75" s="6"/>
    </row>
    <row r="76" ht="15.75">
      <c r="Y76" s="6"/>
    </row>
    <row r="77" ht="15.75">
      <c r="Y77" s="6"/>
    </row>
    <row r="78" ht="15.75">
      <c r="Y78" s="6"/>
    </row>
    <row r="79" ht="15.75">
      <c r="Y79" s="6"/>
    </row>
    <row r="80" ht="15.75">
      <c r="Y80" s="6"/>
    </row>
    <row r="81" ht="15.75">
      <c r="Y81" s="6"/>
    </row>
    <row r="82" ht="15.75">
      <c r="Y82" s="6"/>
    </row>
    <row r="83" ht="15.75">
      <c r="Y83" s="6"/>
    </row>
    <row r="84" ht="15.75">
      <c r="Y84" s="6"/>
    </row>
    <row r="85" ht="15.75">
      <c r="Y85" s="6"/>
    </row>
    <row r="86" ht="15.75">
      <c r="Y86" s="6"/>
    </row>
    <row r="87" ht="15.75">
      <c r="Y87" s="6"/>
    </row>
    <row r="88" ht="15.75">
      <c r="Y88" s="6"/>
    </row>
    <row r="89" ht="15.75">
      <c r="Y89" s="6"/>
    </row>
    <row r="90" ht="15.75">
      <c r="Y90" s="6"/>
    </row>
    <row r="91" ht="15.75">
      <c r="Y91" s="6"/>
    </row>
    <row r="92" ht="15.75">
      <c r="Y92" s="6"/>
    </row>
    <row r="93" ht="15.75">
      <c r="Y93" s="6"/>
    </row>
    <row r="94" ht="15.75">
      <c r="Y94" s="6"/>
    </row>
    <row r="95" ht="15.75">
      <c r="Y95" s="6"/>
    </row>
    <row r="96" ht="15.75">
      <c r="Y96" s="6"/>
    </row>
    <row r="97" ht="15.75">
      <c r="Y97" s="6"/>
    </row>
    <row r="98" ht="15.75">
      <c r="Y98" s="6"/>
    </row>
    <row r="99" ht="15.75">
      <c r="Y99" s="6"/>
    </row>
    <row r="100" ht="15.75">
      <c r="Y100" s="6"/>
    </row>
    <row r="101" ht="15.75">
      <c r="Y101" s="6"/>
    </row>
    <row r="102" ht="15.75">
      <c r="Y102" s="6"/>
    </row>
    <row r="103" ht="15.75">
      <c r="Y103" s="6"/>
    </row>
    <row r="104" ht="15.75">
      <c r="Y104" s="6"/>
    </row>
    <row r="105" ht="15.75">
      <c r="Y105" s="6"/>
    </row>
    <row r="106" ht="15.75">
      <c r="Y106" s="6"/>
    </row>
    <row r="107" ht="15.75">
      <c r="Y107" s="6"/>
    </row>
    <row r="108" ht="15.75">
      <c r="Y108" s="6"/>
    </row>
    <row r="109" ht="15.75">
      <c r="Y109" s="6"/>
    </row>
    <row r="110" ht="15.75">
      <c r="Y110" s="6"/>
    </row>
    <row r="111" ht="15.75">
      <c r="Y111" s="6"/>
    </row>
    <row r="112" ht="15.75">
      <c r="Y112" s="6"/>
    </row>
    <row r="113" ht="15.75">
      <c r="Y113" s="6"/>
    </row>
    <row r="114" ht="15.75">
      <c r="Y114" s="6"/>
    </row>
    <row r="115" ht="15.75">
      <c r="Y115" s="6"/>
    </row>
    <row r="116" ht="15.75">
      <c r="Y116" s="6"/>
    </row>
    <row r="117" ht="15.75">
      <c r="Y117" s="6"/>
    </row>
    <row r="118" ht="15.75">
      <c r="Y118" s="6"/>
    </row>
    <row r="119" ht="15.75">
      <c r="Y119" s="6"/>
    </row>
    <row r="120" ht="15.75">
      <c r="Y120" s="6"/>
    </row>
    <row r="121" ht="15.75">
      <c r="Y121" s="6"/>
    </row>
    <row r="122" ht="15.75">
      <c r="Y122" s="6"/>
    </row>
    <row r="123" ht="15.75">
      <c r="Y123" s="6"/>
    </row>
    <row r="124" ht="15.75">
      <c r="Y124" s="6"/>
    </row>
    <row r="125" ht="15.75">
      <c r="Y125" s="6"/>
    </row>
    <row r="126" ht="15.75">
      <c r="Y126" s="6"/>
    </row>
    <row r="127" ht="15.75">
      <c r="Y127" s="6"/>
    </row>
    <row r="128" ht="15.75">
      <c r="Y128" s="6"/>
    </row>
    <row r="129" ht="15.75">
      <c r="Y129" s="6"/>
    </row>
    <row r="130" ht="15.75">
      <c r="Y130" s="6"/>
    </row>
    <row r="131" ht="15.75">
      <c r="Y131" s="6"/>
    </row>
    <row r="132" ht="15.75">
      <c r="Y132" s="6"/>
    </row>
  </sheetData>
  <mergeCells count="4">
    <mergeCell ref="B5:C5"/>
    <mergeCell ref="F5:H5"/>
    <mergeCell ref="J5:K5"/>
    <mergeCell ref="M5:Q5"/>
  </mergeCells>
  <printOptions/>
  <pageMargins left="0.75" right="0.75" top="1" bottom="1" header="0.5" footer="0.5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Pasquale Varone</dc:creator>
  <cp:keywords/>
  <dc:description/>
  <cp:lastModifiedBy>Fortuna</cp:lastModifiedBy>
  <cp:lastPrinted>2003-10-01T19:09:05Z</cp:lastPrinted>
  <dcterms:created xsi:type="dcterms:W3CDTF">2003-09-24T12:42:24Z</dcterms:created>
  <dcterms:modified xsi:type="dcterms:W3CDTF">2006-03-23T16:12:33Z</dcterms:modified>
  <cp:category/>
  <cp:version/>
  <cp:contentType/>
  <cp:contentStatus/>
</cp:coreProperties>
</file>